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4"/>
  </bookViews>
  <sheets>
    <sheet name="BS" sheetId="1" r:id="rId1"/>
    <sheet name="PL" sheetId="9" r:id="rId2"/>
    <sheet name="CH_รวม" sheetId="2" r:id="rId3"/>
    <sheet name="CH_เดี่ยว" sheetId="8" r:id="rId4"/>
    <sheet name="CF" sheetId="10" r:id="rId5"/>
  </sheets>
  <definedNames>
    <definedName name="_xlnm.Print_Area" localSheetId="0">BS!$A$1:$J$100</definedName>
    <definedName name="_xlnm.Print_Area" localSheetId="4">CF!$A$1:$J$95</definedName>
    <definedName name="_xlnm.Print_Area" localSheetId="3">CH_เดี่ยว!$A$1:$P$41</definedName>
    <definedName name="_xlnm.Print_Area" localSheetId="2">CH_รวม!$A$1:$V$46</definedName>
    <definedName name="_xlnm.Print_Area" localSheetId="1">PL!$A$1:$J$68</definedName>
  </definedNames>
  <calcPr calcId="145621"/>
</workbook>
</file>

<file path=xl/calcChain.xml><?xml version="1.0" encoding="utf-8"?>
<calcChain xmlns="http://schemas.openxmlformats.org/spreadsheetml/2006/main">
  <c r="P14" i="8" l="1"/>
  <c r="P27" i="2"/>
  <c r="R13" i="2"/>
  <c r="V13" i="2" s="1"/>
  <c r="J91" i="10"/>
  <c r="H91" i="10"/>
  <c r="F91" i="10"/>
  <c r="D91" i="10"/>
  <c r="D72" i="10"/>
  <c r="F34" i="10"/>
  <c r="F54" i="10" s="1"/>
  <c r="P34" i="8"/>
  <c r="D34" i="10"/>
  <c r="D54" i="10" s="1"/>
  <c r="J15" i="10"/>
  <c r="N19" i="8"/>
  <c r="N20" i="8" s="1"/>
  <c r="J19" i="8"/>
  <c r="J20" i="8" s="1"/>
  <c r="H19" i="8"/>
  <c r="H20" i="8" s="1"/>
  <c r="F19" i="8"/>
  <c r="F20" i="8" s="1"/>
  <c r="D19" i="8"/>
  <c r="D20" i="8" s="1"/>
  <c r="P18" i="8"/>
  <c r="T24" i="2"/>
  <c r="T26" i="2" s="1"/>
  <c r="T27" i="2" s="1"/>
  <c r="P26" i="2"/>
  <c r="L26" i="2"/>
  <c r="J26" i="2"/>
  <c r="H26" i="2"/>
  <c r="F26" i="2"/>
  <c r="D26" i="2"/>
  <c r="R25" i="2"/>
  <c r="V25" i="2" s="1"/>
  <c r="T19" i="2"/>
  <c r="T21" i="2" s="1"/>
  <c r="P19" i="2"/>
  <c r="P21" i="2" s="1"/>
  <c r="N19" i="2"/>
  <c r="N21" i="2" s="1"/>
  <c r="L19" i="2"/>
  <c r="L21" i="2" s="1"/>
  <c r="L27" i="2" s="1"/>
  <c r="J19" i="2"/>
  <c r="J21" i="2" s="1"/>
  <c r="H19" i="2"/>
  <c r="H21" i="2" s="1"/>
  <c r="H27" i="2" s="1"/>
  <c r="F19" i="2"/>
  <c r="F21" i="2" s="1"/>
  <c r="F27" i="2" s="1"/>
  <c r="D19" i="2"/>
  <c r="D21" i="2" s="1"/>
  <c r="D27" i="2" s="1"/>
  <c r="R18" i="2"/>
  <c r="R19" i="2" s="1"/>
  <c r="R21" i="2" s="1"/>
  <c r="J27" i="2" l="1"/>
  <c r="V18" i="2"/>
  <c r="V19" i="2" s="1"/>
  <c r="V21" i="2" s="1"/>
  <c r="D52" i="9"/>
  <c r="F52" i="9"/>
  <c r="J52" i="9"/>
  <c r="F39" i="9"/>
  <c r="J63" i="1"/>
  <c r="J72" i="10" l="1"/>
  <c r="H72" i="10"/>
  <c r="F72" i="10"/>
  <c r="H34" i="10"/>
  <c r="H54" i="10" s="1"/>
  <c r="T43" i="2"/>
  <c r="I72" i="10"/>
  <c r="G72" i="10"/>
  <c r="E72" i="10"/>
  <c r="J34" i="10"/>
  <c r="J54" i="10" s="1"/>
  <c r="P38" i="8"/>
  <c r="J64" i="9"/>
  <c r="H52" i="9"/>
  <c r="J39" i="9"/>
  <c r="J53" i="9" s="1"/>
  <c r="H39" i="9"/>
  <c r="F53" i="9"/>
  <c r="D39" i="9"/>
  <c r="D53" i="9" s="1"/>
  <c r="J29" i="9"/>
  <c r="H29" i="9"/>
  <c r="F29" i="9"/>
  <c r="D29" i="9"/>
  <c r="J18" i="9"/>
  <c r="H18" i="9"/>
  <c r="F18" i="9"/>
  <c r="D18" i="9"/>
  <c r="H53" i="9" l="1"/>
  <c r="H56" i="10"/>
  <c r="H93" i="10" s="1"/>
  <c r="H95" i="10" s="1"/>
  <c r="J56" i="10"/>
  <c r="J93" i="10" s="1"/>
  <c r="J95" i="10" s="1"/>
  <c r="F56" i="10"/>
  <c r="D56" i="10"/>
  <c r="D93" i="10" s="1"/>
  <c r="D95" i="10" s="1"/>
  <c r="H30" i="9"/>
  <c r="H32" i="9" s="1"/>
  <c r="D30" i="9"/>
  <c r="D32" i="9" s="1"/>
  <c r="J30" i="9"/>
  <c r="J32" i="9" s="1"/>
  <c r="F30" i="9"/>
  <c r="F32" i="9" s="1"/>
  <c r="F93" i="10" l="1"/>
  <c r="F95" i="10" s="1"/>
  <c r="F55" i="9"/>
  <c r="F65" i="9" s="1"/>
  <c r="F63" i="9" s="1"/>
  <c r="F60" i="9"/>
  <c r="J55" i="9"/>
  <c r="J63" i="9" s="1"/>
  <c r="J65" i="9" s="1"/>
  <c r="J58" i="9"/>
  <c r="D55" i="9"/>
  <c r="D65" i="9" s="1"/>
  <c r="D63" i="9" s="1"/>
  <c r="D60" i="9"/>
  <c r="D58" i="9" s="1"/>
  <c r="N43" i="2" s="1"/>
  <c r="H55" i="9"/>
  <c r="H65" i="9" s="1"/>
  <c r="H63" i="9" s="1"/>
  <c r="H60" i="9"/>
  <c r="H58" i="9" s="1"/>
  <c r="L37" i="8" s="1"/>
  <c r="P37" i="8" s="1"/>
  <c r="L17" i="8" l="1"/>
  <c r="J60" i="9"/>
  <c r="J45" i="2"/>
  <c r="J46" i="2" s="1"/>
  <c r="L19" i="8" l="1"/>
  <c r="L20" i="8" s="1"/>
  <c r="P17" i="8"/>
  <c r="P19" i="8" s="1"/>
  <c r="P20" i="8" s="1"/>
  <c r="D96" i="1"/>
  <c r="D98" i="1" s="1"/>
  <c r="H63" i="1"/>
  <c r="F63" i="1"/>
  <c r="D63" i="1"/>
  <c r="D20" i="1"/>
  <c r="J96" i="1"/>
  <c r="J98" i="1" s="1"/>
  <c r="F96" i="1"/>
  <c r="F98" i="1" s="1"/>
  <c r="J72" i="1"/>
  <c r="F72" i="1"/>
  <c r="J36" i="1"/>
  <c r="F36" i="1"/>
  <c r="J20" i="1"/>
  <c r="F20" i="1"/>
  <c r="H36" i="1"/>
  <c r="D36" i="1"/>
  <c r="T45" i="2"/>
  <c r="T46" i="2" s="1"/>
  <c r="H20" i="1"/>
  <c r="R44" i="2"/>
  <c r="J39" i="8"/>
  <c r="J40" i="8" s="1"/>
  <c r="H39" i="8"/>
  <c r="H40" i="8" s="1"/>
  <c r="F39" i="8"/>
  <c r="F40" i="8" s="1"/>
  <c r="D39" i="8"/>
  <c r="D40" i="8" s="1"/>
  <c r="L45" i="2"/>
  <c r="L46" i="2" s="1"/>
  <c r="H45" i="2"/>
  <c r="H46" i="2" s="1"/>
  <c r="F45" i="2"/>
  <c r="F46" i="2" s="1"/>
  <c r="D45" i="2"/>
  <c r="D46" i="2" s="1"/>
  <c r="H96" i="1"/>
  <c r="H98" i="1" s="1"/>
  <c r="H72" i="1"/>
  <c r="D72" i="1"/>
  <c r="F73" i="1" l="1"/>
  <c r="F100" i="1" s="1"/>
  <c r="J73" i="1"/>
  <c r="J100" i="1" s="1"/>
  <c r="J38" i="1"/>
  <c r="F38" i="1"/>
  <c r="N39" i="8"/>
  <c r="N40" i="8" s="1"/>
  <c r="P45" i="2"/>
  <c r="P46" i="2" s="1"/>
  <c r="R43" i="2"/>
  <c r="D73" i="1"/>
  <c r="D100" i="1" s="1"/>
  <c r="H73" i="1"/>
  <c r="H100" i="1" s="1"/>
  <c r="D38" i="1"/>
  <c r="H38" i="1"/>
  <c r="J102" i="1" l="1"/>
  <c r="F102" i="1"/>
  <c r="D102" i="1"/>
  <c r="V43" i="2"/>
  <c r="N45" i="2"/>
  <c r="N46" i="2" s="1"/>
  <c r="H102" i="1"/>
  <c r="R40" i="2" l="1"/>
  <c r="L39" i="8"/>
  <c r="L40" i="8" s="1"/>
  <c r="P39" i="8"/>
  <c r="P40" i="8" s="1"/>
  <c r="V44" i="2"/>
  <c r="V45" i="2" s="1"/>
  <c r="R45" i="2"/>
  <c r="R46" i="2" s="1"/>
  <c r="V40" i="2" l="1"/>
  <c r="V46" i="2" s="1"/>
  <c r="F58" i="9" l="1"/>
  <c r="N24" i="2" s="1"/>
  <c r="N26" i="2" l="1"/>
  <c r="N27" i="2" s="1"/>
  <c r="R24" i="2"/>
  <c r="R26" i="2" l="1"/>
  <c r="R27" i="2" s="1"/>
  <c r="V24" i="2"/>
  <c r="V26" i="2" s="1"/>
  <c r="V27" i="2" s="1"/>
</calcChain>
</file>

<file path=xl/sharedStrings.xml><?xml version="1.0" encoding="utf-8"?>
<sst xmlns="http://schemas.openxmlformats.org/spreadsheetml/2006/main" count="443" uniqueCount="238">
  <si>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</si>
  <si>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</si>
  <si>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</si>
  <si>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</si>
  <si>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</si>
  <si>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</si>
  <si>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</si>
  <si>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</si>
  <si>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</si>
  <si>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</si>
  <si>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</si>
  <si>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</si>
  <si>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</si>
  <si>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</si>
  <si>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</si>
  <si>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</si>
  <si>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</si>
  <si>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</si>
  <si>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</si>
  <si>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</si>
  <si>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</si>
  <si>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</si>
  <si>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</si>
  <si>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</si>
  <si>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</si>
  <si>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</si>
  <si>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</si>
  <si>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</si>
  <si>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</si>
  <si>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</si>
  <si>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</si>
  <si>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</si>
  <si>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</si>
  <si>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</si>
  <si>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</si>
  <si>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</si>
  <si>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</si>
  <si>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</si>
  <si>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</si>
  <si>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</si>
  <si>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</si>
  <si>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</si>
  <si>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</si>
  <si>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</si>
  <si>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</si>
  <si>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</si>
  <si>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</si>
  <si>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</si>
  <si>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</si>
  <si>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</si>
  <si>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</si>
  <si>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</si>
  <si>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</si>
  <si>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</si>
  <si>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</si>
  <si>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</si>
  <si>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</si>
  <si>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</si>
  <si>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</si>
  <si>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</si>
  <si>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</si>
  <si>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</si>
  <si>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</si>
  <si>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</si>
  <si>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</si>
  <si>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</si>
  <si>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</si>
  <si>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</si>
  <si>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</si>
  <si>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</si>
  <si>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</si>
  <si>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</si>
  <si>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</si>
  <si>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</si>
  <si>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</si>
  <si>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</si>
  <si>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</si>
  <si>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</si>
  <si>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</si>
  <si>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</si>
  <si>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</si>
  <si>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</si>
  <si>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</si>
  <si>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</si>
  <si>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</si>
  <si>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</si>
  <si>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</si>
  <si>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</si>
  <si>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</si>
  <si>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</si>
  <si>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</si>
  <si>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</si>
  <si>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</si>
  <si>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</si>
  <si>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</si>
  <si>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</si>
  <si>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กำไร(ขาดทุน)</t>
  </si>
  <si>
    <t>สะสม</t>
  </si>
  <si>
    <t>ส่วนเกินมูลค่าหุ้นสามัญ</t>
  </si>
  <si>
    <t>เงินสดและรายการเทียบเท่าเงินสดเพิ่มขึ้น(ลดลง)สุทธิ</t>
  </si>
  <si>
    <t>2561</t>
  </si>
  <si>
    <t>ลูกหนี้หมุนเวียนอื่น</t>
  </si>
  <si>
    <t>ยอดคงเหลือ ณ วันที่ 1 มกราคม 2561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</si>
  <si>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</si>
  <si>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</si>
  <si>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</si>
  <si>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</si>
  <si>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</si>
  <si>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</si>
  <si>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โอนกลับค่าเผื่อการด้อยค่าของสินทรัพย์</t>
  </si>
  <si>
    <t>ผลกำไรจากการวัดมูลค่าเงินลงทุนเผื่อขาย</t>
  </si>
  <si>
    <t>โอนกลับค่าเผื่อการด้อยค่าที่ดิน อาคารและอุปกรณ์</t>
  </si>
  <si>
    <t>กำไรจากการจำหน่ายอุปกรณ์</t>
  </si>
  <si>
    <t>ค่าใช้จ่ายผลประโยชน์พนักงาน</t>
  </si>
  <si>
    <t>ชำระคืนเงินกู้ยืมระยะยาวจากสถาบันการเงิน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</si>
  <si>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</si>
  <si>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</si>
  <si>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</si>
  <si>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</si>
  <si>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</si>
  <si>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</si>
  <si>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</si>
  <si>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</si>
  <si>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</si>
  <si>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ประมาณการหนี้สินไม่หมุนเวียน</t>
  </si>
  <si>
    <t>สินทรัพย์ที่ถือไว้เพื่อขาย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</si>
  <si>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</si>
  <si>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</si>
  <si>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</si>
  <si>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</si>
  <si>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</si>
  <si>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</si>
  <si>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</si>
  <si>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</si>
  <si>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</si>
  <si>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</si>
  <si>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</si>
  <si>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</si>
  <si>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ประมาณการหนี้สินหมุนเวียน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</si>
  <si>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</si>
  <si>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</si>
  <si>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</si>
  <si>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</si>
  <si>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</si>
  <si>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</si>
  <si>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</si>
  <si>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</si>
  <si>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</si>
  <si>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</si>
  <si>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31 มีนาคม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</si>
  <si>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</si>
  <si>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</si>
  <si>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</si>
  <si>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สิ้นสุดวันที่ 31 มีนาคม</t>
  </si>
  <si>
    <t>งบแสดงการเปลี่ยนแปลงส่วนของผู้ถือหุ้น (ยังไม่ได้ตรวจสอบ)</t>
  </si>
  <si>
    <t>กำไร(ขาดทุน)เบ็ดเสร็จสำหรับงวด</t>
  </si>
  <si>
    <t xml:space="preserve">   กำไรเบ็ดเสร็จอื่น</t>
  </si>
  <si>
    <t>สำหรับงวดสามเดือนสิ้นสุดวันที่ 31 มีนาคม 2561</t>
  </si>
  <si>
    <t>งบกระแสเงินสด (ยังไม่ได้ตรวจสอบ)</t>
  </si>
  <si>
    <t>รายได้ดอกเบี้ย</t>
  </si>
  <si>
    <t>ยอดคงเหลือ ณ วันที่ 31 มีนาคม 2561</t>
  </si>
  <si>
    <t>ขาดทุนก่อนภาษีเงินได้</t>
  </si>
  <si>
    <t>ขาดทุนสำหรับงวด</t>
  </si>
  <si>
    <t>การแบ่งปันขาดทุน :-</t>
  </si>
  <si>
    <t>กำไรเบ็ดเสร็จอื่นสำหรับงวด</t>
  </si>
  <si>
    <t>ขาดทุนเบ็ดเสร็จรวมสำหรับงวด</t>
  </si>
  <si>
    <t>การแบ่งปันขาดทุนเบ็ดเสร็จรวม :-</t>
  </si>
  <si>
    <t xml:space="preserve">   ขาดทุน</t>
  </si>
  <si>
    <t>ปรับรายการที่กระทบขาดทุนเป็นเงินสดรับ(จ่าย)</t>
  </si>
  <si>
    <t>กระแสเงินสดสุทธิได้มาจาก(ใช้ไปใน)กิจกรรมดำเนินงาน</t>
  </si>
  <si>
    <t>ขาดทุนจากการตัดบัญชีลูกหนี้หมุนเวียนอื่น</t>
  </si>
  <si>
    <t>กำไรจากอัตราแลกเปลี่ยนที่ยังไม่เกิดขึ้นจริง</t>
  </si>
  <si>
    <t>รับคืนเงินค่างานระหว่างก่อสร้าง</t>
  </si>
  <si>
    <t>เงินเบิกเกินบัญชีธนาคาร</t>
  </si>
  <si>
    <t>ขาดทุนจากการด้อยค่าภาษีเงินได้ถูกหัก ณ ที่จ่าย</t>
  </si>
  <si>
    <t>ขาดทุนจากการตัดจำหน่ายสินทรัพย์ไม่หมุนเวียนอื่น</t>
  </si>
  <si>
    <t>โอนกลับค่าเผื่อการด้อยค่าสินทรัพย์ไม่มีตัวตน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</si>
  <si>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</si>
  <si>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</si>
  <si>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จ่ายชำระประมาณการหนี้สินจากคดีฟ้องร้อง</t>
  </si>
  <si>
    <t>ซื้อส่วนได้เสียที่ไม่มีอำนาจควบคุม</t>
  </si>
  <si>
    <t>เงินสดและรายการเทียบเท่าเงินสด ณ วันที่ 31 มีนาคม</t>
  </si>
  <si>
    <t xml:space="preserve">   ขาดทุนสะสม</t>
  </si>
  <si>
    <t>ประมาณการค่าปรับงานล่าช้าตามสัญญา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</si>
  <si>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</si>
  <si>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</si>
  <si>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ขายเงินลงทุนในโรงไฟฟ้าหนองรี</t>
  </si>
  <si>
    <t>ขายอุปกรณ์</t>
  </si>
  <si>
    <t>ชำระคืนเงินกู้ยืมระยะสั้นจากบุคคลอื่น</t>
  </si>
  <si>
    <t>กระแสเงินสดสุทธิใช้ไปในกิจกรรมจัดหาเงิน</t>
  </si>
  <si>
    <t>กระแสเงินสดสุทธิได้มาจาก(ใช้ไปใน)กิจกรรมลงทุน</t>
  </si>
  <si>
    <t xml:space="preserve">หนี้สงสัยจะสูญ </t>
  </si>
  <si>
    <t>ขาดทุนต่อหุ้น (บาท)</t>
  </si>
  <si>
    <t>ส่วนเกิน</t>
  </si>
  <si>
    <t>สัดส่วนการถือหุ้น</t>
  </si>
  <si>
    <t>ในบริษัทย่อย</t>
  </si>
  <si>
    <t>ส่วนต่ำจากการ</t>
  </si>
  <si>
    <t>เปลี่ยนแปลง</t>
  </si>
  <si>
    <t>ขาดทุนจากการด้อยค่าที่ดิน อาคารและอุปกรณ์</t>
  </si>
  <si>
    <t>ขาดทุนจากการด้อยค่าสินทรัพย์ที่ถือไว้เพื่อขาย</t>
  </si>
  <si>
    <t>ขาดทุนจากการด้อยค่าสินทรัพย์ไม่หมุนเวียนอื่น</t>
  </si>
  <si>
    <t>2562</t>
  </si>
  <si>
    <t>ณ วันที่ 31 มีนาคม 2562</t>
  </si>
  <si>
    <t>สำหรับงวดสามเดือนสิ้นสุดวันที่ 31 มีนาคม 2562</t>
  </si>
  <si>
    <t>ยอดคงเหลือ ณ วันที่ 1 มกราคม 2562</t>
  </si>
  <si>
    <t>ยอดคงเหลือ ณ วันที่ 31 มีนาคม 2562</t>
  </si>
  <si>
    <t>(ยังไม่ได้ตรวจสอบ)</t>
  </si>
  <si>
    <t>ขาดทุน</t>
  </si>
  <si>
    <t>เงินสดและรายการเทียบเท่าเงินสด  ณ วันที่ 1 มกราคม</t>
  </si>
  <si>
    <t>สิทธิการใช้ระบบสายส่งกระแสไฟฟ้ารอตัดบัญชี</t>
  </si>
  <si>
    <t>เงินกู้ยืมระยะยาวที่เจ้าหนี้สามารถเรียกคืน</t>
  </si>
  <si>
    <t xml:space="preserve">   ได้ทันที</t>
  </si>
  <si>
    <t>เงินกู้ยืมระยะยาวที่ถึงกำหนดชำระ</t>
  </si>
  <si>
    <t xml:space="preserve">   ภายในหนึ่งปี</t>
  </si>
  <si>
    <t>ประมาณการหนี้สินไม่หมุนเวียนสำหรับ</t>
  </si>
  <si>
    <t xml:space="preserve">   ผลประโยชน์พนักงาน</t>
  </si>
  <si>
    <t>โอนกลับค่าเผื่อการด้อยค่าของเงินลงทุนใน</t>
  </si>
  <si>
    <t xml:space="preserve">   บริษัทย่อย</t>
  </si>
  <si>
    <t>ขาดทุนจากตัดจำหน่ายเงินลงทุนในบริษัทย่อย</t>
  </si>
  <si>
    <t>โอนกลับค่าเผื่อการด้อยค่าเงินลงทุนในบริษัทย่อย</t>
  </si>
  <si>
    <t>กำไรจากการจำหน่ายเงินลงทุนระยะยาวอื่น</t>
  </si>
  <si>
    <t>เงินสดรับจากการชำระบัญชีเงินลงทุนในบริษัทย่อย</t>
  </si>
  <si>
    <t>เงินสดรับจากการจำหน่ายเงินลงทุนระยะยาวอื่น</t>
  </si>
  <si>
    <t>ชำระคืนเงินกู้ยืมระยะสั้นจากบุคคลที่เกี่ยวข้องกัน</t>
  </si>
  <si>
    <t>โอนกลับค่าเผื่อการด้อยค่าสินทรัพย์ที่ไม่ได้ใช้ดำเนินงาน</t>
  </si>
  <si>
    <t>ประมาณการหนี้สินจากคดีฟ้องร้อง</t>
  </si>
  <si>
    <t>ขาดทุนจากการตัดจำหน่ายเงินลงทุนในบริษัทย่อย</t>
  </si>
  <si>
    <t>5, 7</t>
  </si>
  <si>
    <t>5, 9</t>
  </si>
  <si>
    <t>12, 26</t>
  </si>
  <si>
    <t>5, 22</t>
  </si>
  <si>
    <t>5, 24</t>
  </si>
  <si>
    <t>หนี้สินตามสัญญาเช่าการเงินที่ถึงกำหนด</t>
  </si>
  <si>
    <t>5, 12, 16</t>
  </si>
  <si>
    <t>5, 12, 13, 14, 17</t>
  </si>
  <si>
    <t>11, 12, 13</t>
  </si>
  <si>
    <t xml:space="preserve">ขั้นพื้นฐาน </t>
  </si>
  <si>
    <t>กระแสเงินสดได้มาจาก(ใช้ไปใน)การดำเนินงาน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</si>
</sst>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7" fontId="4" fillId="0" borderId="3" xfId="1" applyNumberFormat="1" applyFont="1" applyFill="1" applyBorder="1" applyAlignment="1"/>
    <xf numFmtId="164" fontId="7" fillId="0" borderId="0" xfId="0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164" fontId="10" fillId="0" borderId="0" xfId="0" applyNumberFormat="1" applyFont="1" applyFill="1" applyAlignment="1"/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right"/>
    </xf>
    <xf numFmtId="16" fontId="7" fillId="0" borderId="0" xfId="0" quotePrefix="1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2" xfId="0" applyFont="1" applyFill="1" applyBorder="1" applyAlignment="1">
      <alignment horizontal="center"/>
    </xf>
    <xf numFmtId="166" fontId="7" fillId="0" borderId="0" xfId="0" applyNumberFormat="1" applyFont="1" applyFill="1" applyAlignment="1"/>
    <xf numFmtId="169" fontId="7" fillId="0" borderId="0" xfId="0" applyNumberFormat="1" applyFont="1" applyFill="1" applyAlignment="1"/>
    <xf numFmtId="0" fontId="8" fillId="0" borderId="0" xfId="0" applyFont="1" applyFill="1" applyAlignment="1">
      <alignment horizontal="right"/>
    </xf>
    <xf numFmtId="167" fontId="4" fillId="0" borderId="5" xfId="1" applyNumberFormat="1" applyFont="1" applyFill="1" applyBorder="1" applyAlignment="1"/>
    <xf numFmtId="167" fontId="4" fillId="0" borderId="4" xfId="1" applyNumberFormat="1" applyFont="1" applyFill="1" applyBorder="1" applyAlignment="1"/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170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10" fillId="0" borderId="0" xfId="1" applyNumberFormat="1" applyFont="1" applyFill="1" applyAlignment="1">
      <alignment horizontal="right"/>
    </xf>
    <xf numFmtId="168" fontId="10" fillId="0" borderId="0" xfId="1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P103"/>
  <sheetViews>
    <sheetView showGridLines="0" view="pageBreakPreview" topLeftCell="A94" zoomScale="120" zoomScaleSheetLayoutView="120" workbookViewId="0">
      <selection activeCell="D94" sqref="D94"/>
    </sheetView>
  </sheetViews>
  <sheetFormatPr defaultColWidth="1.28515625" defaultRowHeight="26.25" customHeight="1" x14ac:dyDescent="0.45"/>
  <cols>
    <col min="1" max="1" width="41.5703125" style="15" customWidth="1"/>
    <col min="2" max="2" width="8.140625" style="5" customWidth="1"/>
    <col min="3" max="3" width="1.28515625" style="5" customWidth="1"/>
    <col min="4" max="4" width="14.5703125" style="5" customWidth="1"/>
    <col min="5" max="5" width="1.28515625" style="5" customWidth="1"/>
    <col min="6" max="6" width="14.5703125" style="5" customWidth="1"/>
    <col min="7" max="7" width="1.28515625" style="5" customWidth="1"/>
    <col min="8" max="8" width="14.5703125" style="5" customWidth="1"/>
    <col min="9" max="9" width="1.28515625" style="5" customWidth="1"/>
    <col min="10" max="10" width="14.5703125" style="5" customWidth="1"/>
    <col min="11" max="12" width="14.140625" style="22" bestFit="1" customWidth="1"/>
    <col min="13" max="14" width="10.5703125" style="22" bestFit="1" customWidth="1"/>
    <col min="15" max="16" width="9.140625" style="22" customWidth="1"/>
    <col min="17" max="247" width="9.140625" style="5" customWidth="1"/>
    <col min="248" max="248" width="45.140625" style="5" customWidth="1"/>
    <col min="249" max="249" width="8.5703125" style="5" customWidth="1"/>
    <col min="250" max="16384" width="1.28515625" style="5"/>
  </cols>
  <sheetData>
    <row r="1" spans="1:16" s="1" customFormat="1" ht="26.25" customHeight="1" x14ac:dyDescent="0.5">
      <c r="A1" s="28" t="s">
        <v>0</v>
      </c>
      <c r="K1" s="22"/>
      <c r="L1" s="22"/>
      <c r="M1" s="22"/>
      <c r="N1" s="22"/>
      <c r="O1" s="22"/>
      <c r="P1" s="22"/>
    </row>
    <row r="2" spans="1:16" s="1" customFormat="1" ht="26.25" customHeight="1" x14ac:dyDescent="0.5">
      <c r="A2" s="2" t="s">
        <v>61</v>
      </c>
      <c r="K2" s="22"/>
      <c r="L2" s="22"/>
      <c r="M2" s="22"/>
      <c r="N2" s="22"/>
      <c r="O2" s="22"/>
      <c r="P2" s="22"/>
    </row>
    <row r="3" spans="1:16" ht="23.25" x14ac:dyDescent="0.5">
      <c r="A3" s="2" t="s">
        <v>202</v>
      </c>
    </row>
    <row r="4" spans="1:16" ht="15" customHeight="1" x14ac:dyDescent="0.5">
      <c r="A4" s="2"/>
    </row>
    <row r="5" spans="1:16" s="29" customFormat="1" ht="26.25" customHeight="1" x14ac:dyDescent="0.45">
      <c r="A5" s="33"/>
      <c r="B5" s="117"/>
      <c r="C5" s="117"/>
      <c r="D5" s="128" t="s">
        <v>1</v>
      </c>
      <c r="E5" s="128"/>
      <c r="F5" s="128"/>
      <c r="G5" s="128"/>
      <c r="H5" s="128" t="s">
        <v>2</v>
      </c>
      <c r="I5" s="128"/>
      <c r="J5" s="128"/>
      <c r="K5" s="22"/>
      <c r="L5" s="22"/>
      <c r="M5" s="22"/>
      <c r="N5" s="22"/>
      <c r="O5" s="22"/>
      <c r="P5" s="22"/>
    </row>
    <row r="6" spans="1:16" ht="26.25" customHeight="1" x14ac:dyDescent="0.45">
      <c r="A6" s="3" t="s">
        <v>3</v>
      </c>
      <c r="B6" s="114" t="s">
        <v>4</v>
      </c>
      <c r="C6" s="116"/>
      <c r="D6" s="69" t="s">
        <v>149</v>
      </c>
      <c r="E6" s="69"/>
      <c r="F6" s="69" t="s">
        <v>120</v>
      </c>
      <c r="H6" s="69" t="s">
        <v>149</v>
      </c>
      <c r="I6" s="69"/>
      <c r="J6" s="69" t="s">
        <v>120</v>
      </c>
    </row>
    <row r="7" spans="1:16" ht="26.25" customHeight="1" x14ac:dyDescent="0.45">
      <c r="A7" s="3"/>
      <c r="B7" s="114"/>
      <c r="C7" s="116"/>
      <c r="D7" s="32" t="s">
        <v>201</v>
      </c>
      <c r="E7" s="32"/>
      <c r="F7" s="32" t="s">
        <v>100</v>
      </c>
      <c r="G7" s="32"/>
      <c r="H7" s="32" t="s">
        <v>201</v>
      </c>
      <c r="I7" s="32"/>
      <c r="J7" s="32" t="s">
        <v>100</v>
      </c>
    </row>
    <row r="8" spans="1:16" ht="26.25" customHeight="1" x14ac:dyDescent="0.45">
      <c r="A8" s="3"/>
      <c r="B8" s="121"/>
      <c r="C8" s="122"/>
      <c r="D8" s="32" t="s">
        <v>206</v>
      </c>
      <c r="E8" s="32"/>
      <c r="F8" s="32"/>
      <c r="G8" s="32"/>
      <c r="H8" s="32" t="s">
        <v>206</v>
      </c>
      <c r="I8" s="32"/>
      <c r="J8" s="32"/>
    </row>
    <row r="9" spans="1:16" s="41" customFormat="1" ht="23.25" customHeight="1" x14ac:dyDescent="0.45">
      <c r="A9" s="3"/>
      <c r="B9" s="114"/>
      <c r="C9" s="40"/>
      <c r="D9" s="129" t="s">
        <v>150</v>
      </c>
      <c r="E9" s="129"/>
      <c r="F9" s="129"/>
      <c r="G9" s="129"/>
      <c r="H9" s="129"/>
      <c r="I9" s="129"/>
      <c r="J9" s="129"/>
      <c r="K9" s="22"/>
      <c r="L9" s="22"/>
      <c r="M9" s="22"/>
      <c r="N9" s="22"/>
      <c r="O9" s="22"/>
      <c r="P9" s="22"/>
    </row>
    <row r="10" spans="1:16" ht="26.25" customHeight="1" x14ac:dyDescent="0.45">
      <c r="A10" s="4" t="s">
        <v>5</v>
      </c>
      <c r="B10" s="114"/>
      <c r="C10" s="114"/>
    </row>
    <row r="11" spans="1:16" ht="26.25" customHeight="1" x14ac:dyDescent="0.45">
      <c r="A11" s="15" t="s">
        <v>6</v>
      </c>
      <c r="B11" s="114"/>
      <c r="C11" s="114"/>
      <c r="D11" s="22">
        <v>194627</v>
      </c>
      <c r="E11" s="22"/>
      <c r="F11" s="22">
        <v>363173</v>
      </c>
      <c r="G11" s="22"/>
      <c r="H11" s="22">
        <v>126618</v>
      </c>
      <c r="I11" s="22"/>
      <c r="J11" s="22">
        <v>315224</v>
      </c>
    </row>
    <row r="12" spans="1:16" ht="26.25" customHeight="1" x14ac:dyDescent="0.45">
      <c r="A12" s="15" t="s">
        <v>115</v>
      </c>
      <c r="B12" s="114"/>
      <c r="C12" s="114"/>
      <c r="D12" s="22">
        <v>1462</v>
      </c>
      <c r="E12" s="22"/>
      <c r="F12" s="22">
        <v>1462</v>
      </c>
      <c r="G12" s="22"/>
      <c r="H12" s="22">
        <v>1462</v>
      </c>
      <c r="I12" s="22"/>
      <c r="J12" s="22">
        <v>1462</v>
      </c>
    </row>
    <row r="13" spans="1:16" ht="26.25" customHeight="1" x14ac:dyDescent="0.45">
      <c r="A13" s="33" t="s">
        <v>7</v>
      </c>
      <c r="B13" s="114">
        <v>6</v>
      </c>
      <c r="C13" s="114"/>
      <c r="D13" s="22">
        <v>64863</v>
      </c>
      <c r="E13" s="22"/>
      <c r="F13" s="22">
        <v>54313</v>
      </c>
      <c r="G13" s="22"/>
      <c r="H13" s="22">
        <v>16786</v>
      </c>
      <c r="I13" s="22"/>
      <c r="J13" s="22">
        <v>17116</v>
      </c>
    </row>
    <row r="14" spans="1:16" ht="26.25" customHeight="1" x14ac:dyDescent="0.45">
      <c r="A14" s="33" t="s">
        <v>101</v>
      </c>
      <c r="B14" s="127" t="s">
        <v>227</v>
      </c>
      <c r="C14" s="114"/>
      <c r="D14" s="22">
        <v>194395</v>
      </c>
      <c r="E14" s="22"/>
      <c r="F14" s="22">
        <v>152380</v>
      </c>
      <c r="G14" s="22"/>
      <c r="H14" s="22">
        <v>61214</v>
      </c>
      <c r="I14" s="22"/>
      <c r="J14" s="22">
        <v>56299</v>
      </c>
    </row>
    <row r="15" spans="1:16" ht="26.25" customHeight="1" x14ac:dyDescent="0.45">
      <c r="A15" s="15" t="s">
        <v>116</v>
      </c>
      <c r="B15" s="114">
        <v>5</v>
      </c>
      <c r="C15" s="114"/>
      <c r="D15" s="22">
        <v>0</v>
      </c>
      <c r="E15" s="22"/>
      <c r="F15" s="22">
        <v>0</v>
      </c>
      <c r="G15" s="22"/>
      <c r="H15" s="22">
        <v>0</v>
      </c>
      <c r="I15" s="22"/>
      <c r="J15" s="22">
        <v>0</v>
      </c>
    </row>
    <row r="16" spans="1:16" ht="26.25" customHeight="1" x14ac:dyDescent="0.45">
      <c r="A16" s="15" t="s">
        <v>54</v>
      </c>
      <c r="B16" s="114"/>
      <c r="C16" s="114"/>
      <c r="D16" s="22">
        <v>8525</v>
      </c>
      <c r="E16" s="22"/>
      <c r="F16" s="22">
        <v>10377</v>
      </c>
      <c r="G16" s="22"/>
      <c r="H16" s="22">
        <v>5301</v>
      </c>
      <c r="I16" s="22"/>
      <c r="J16" s="22">
        <v>5120</v>
      </c>
    </row>
    <row r="17" spans="1:10" ht="26.25" customHeight="1" x14ac:dyDescent="0.45">
      <c r="A17" s="15" t="s">
        <v>125</v>
      </c>
      <c r="B17" s="114"/>
      <c r="C17" s="114"/>
      <c r="D17" s="22">
        <v>0</v>
      </c>
      <c r="E17" s="22"/>
      <c r="F17" s="22">
        <v>179</v>
      </c>
      <c r="G17" s="22"/>
      <c r="H17" s="22">
        <v>0</v>
      </c>
      <c r="I17" s="22"/>
      <c r="J17" s="22">
        <v>179</v>
      </c>
    </row>
    <row r="18" spans="1:10" ht="26.25" customHeight="1" x14ac:dyDescent="0.45">
      <c r="A18" s="15" t="s">
        <v>117</v>
      </c>
      <c r="B18" s="114"/>
      <c r="C18" s="114"/>
      <c r="D18" s="22">
        <v>2719</v>
      </c>
      <c r="E18" s="22"/>
      <c r="F18" s="22">
        <v>2019</v>
      </c>
      <c r="G18" s="22"/>
      <c r="H18" s="22">
        <v>558</v>
      </c>
      <c r="I18" s="22"/>
      <c r="J18" s="22">
        <v>0</v>
      </c>
    </row>
    <row r="19" spans="1:10" ht="26.25" customHeight="1" x14ac:dyDescent="0.45">
      <c r="A19" s="15" t="s">
        <v>103</v>
      </c>
      <c r="B19" s="114"/>
      <c r="C19" s="114"/>
      <c r="D19" s="22">
        <v>371</v>
      </c>
      <c r="E19" s="22"/>
      <c r="F19" s="22">
        <v>540</v>
      </c>
      <c r="G19" s="22"/>
      <c r="H19" s="22">
        <v>369</v>
      </c>
      <c r="I19" s="22"/>
      <c r="J19" s="22">
        <v>320</v>
      </c>
    </row>
    <row r="20" spans="1:10" ht="26.25" customHeight="1" x14ac:dyDescent="0.45">
      <c r="A20" s="3" t="s">
        <v>8</v>
      </c>
      <c r="B20" s="114"/>
      <c r="C20" s="114"/>
      <c r="D20" s="53">
        <f>SUM(D11:D19)</f>
        <v>466962</v>
      </c>
      <c r="E20" s="47"/>
      <c r="F20" s="53">
        <f>SUM(F11:F19)</f>
        <v>584443</v>
      </c>
      <c r="G20" s="46"/>
      <c r="H20" s="53">
        <f>SUM(H11:H19)</f>
        <v>212308</v>
      </c>
      <c r="I20" s="47"/>
      <c r="J20" s="53">
        <f>SUM(J11:J19)</f>
        <v>395720</v>
      </c>
    </row>
    <row r="21" spans="1:10" ht="15" customHeight="1" x14ac:dyDescent="0.5">
      <c r="A21" s="2"/>
    </row>
    <row r="22" spans="1:10" ht="26.25" customHeight="1" x14ac:dyDescent="0.45">
      <c r="A22" s="4" t="s">
        <v>9</v>
      </c>
      <c r="B22" s="114"/>
      <c r="C22" s="114"/>
      <c r="D22" s="22"/>
      <c r="E22" s="22"/>
      <c r="F22" s="22"/>
      <c r="G22" s="22"/>
      <c r="H22" s="22"/>
      <c r="I22" s="22"/>
      <c r="J22" s="22"/>
    </row>
    <row r="23" spans="1:10" ht="26.25" customHeight="1" x14ac:dyDescent="0.45">
      <c r="A23" s="5" t="s">
        <v>83</v>
      </c>
      <c r="B23" s="114">
        <v>8</v>
      </c>
      <c r="D23" s="22">
        <v>1606</v>
      </c>
      <c r="E23" s="22"/>
      <c r="F23" s="22">
        <v>1336</v>
      </c>
      <c r="H23" s="22">
        <v>1606</v>
      </c>
      <c r="I23" s="22"/>
      <c r="J23" s="22">
        <v>1336</v>
      </c>
    </row>
    <row r="24" spans="1:10" ht="26.25" customHeight="1" x14ac:dyDescent="0.45">
      <c r="A24" s="5" t="s">
        <v>10</v>
      </c>
      <c r="B24" s="127" t="s">
        <v>228</v>
      </c>
      <c r="C24" s="114"/>
      <c r="D24" s="27">
        <v>0</v>
      </c>
      <c r="E24" s="27"/>
      <c r="F24" s="27">
        <v>0</v>
      </c>
      <c r="G24" s="22"/>
      <c r="H24" s="22">
        <v>0</v>
      </c>
      <c r="I24" s="22"/>
      <c r="J24" s="22">
        <v>0</v>
      </c>
    </row>
    <row r="25" spans="1:10" ht="26.25" customHeight="1" x14ac:dyDescent="0.45">
      <c r="A25" s="15" t="s">
        <v>59</v>
      </c>
      <c r="B25" s="114">
        <v>10</v>
      </c>
      <c r="C25" s="114"/>
      <c r="D25" s="22">
        <v>0</v>
      </c>
      <c r="E25" s="22"/>
      <c r="F25" s="22">
        <v>200</v>
      </c>
      <c r="G25" s="22"/>
      <c r="H25" s="22">
        <v>0</v>
      </c>
      <c r="I25" s="22"/>
      <c r="J25" s="22">
        <v>200</v>
      </c>
    </row>
    <row r="26" spans="1:10" ht="26.25" customHeight="1" x14ac:dyDescent="0.45">
      <c r="A26" s="15" t="s">
        <v>87</v>
      </c>
      <c r="B26" s="114">
        <v>11</v>
      </c>
      <c r="C26" s="114"/>
      <c r="D26" s="27">
        <v>200970</v>
      </c>
      <c r="E26" s="27"/>
      <c r="F26" s="27">
        <v>201457</v>
      </c>
      <c r="G26" s="22"/>
      <c r="H26" s="22">
        <v>142505</v>
      </c>
      <c r="I26" s="22"/>
      <c r="J26" s="22">
        <v>142515</v>
      </c>
    </row>
    <row r="27" spans="1:10" ht="26.25" customHeight="1" x14ac:dyDescent="0.45">
      <c r="A27" s="15" t="s">
        <v>60</v>
      </c>
      <c r="B27" s="127" t="s">
        <v>229</v>
      </c>
      <c r="C27" s="114"/>
      <c r="D27" s="27">
        <v>738749</v>
      </c>
      <c r="E27" s="27"/>
      <c r="F27" s="27">
        <v>755465</v>
      </c>
      <c r="G27" s="22"/>
      <c r="H27" s="22">
        <v>7265</v>
      </c>
      <c r="I27" s="22"/>
      <c r="J27" s="22">
        <v>8369</v>
      </c>
    </row>
    <row r="28" spans="1:10" ht="26.25" customHeight="1" x14ac:dyDescent="0.45">
      <c r="A28" s="15" t="s">
        <v>105</v>
      </c>
      <c r="B28" s="114">
        <v>13</v>
      </c>
      <c r="C28" s="114"/>
      <c r="D28" s="27">
        <v>161320</v>
      </c>
      <c r="E28" s="27"/>
      <c r="F28" s="27">
        <v>161320</v>
      </c>
      <c r="G28" s="22"/>
      <c r="H28" s="22">
        <v>151949</v>
      </c>
      <c r="I28" s="22"/>
      <c r="J28" s="22">
        <v>151949</v>
      </c>
    </row>
    <row r="29" spans="1:10" ht="26.25" customHeight="1" x14ac:dyDescent="0.45">
      <c r="A29" s="15" t="s">
        <v>11</v>
      </c>
      <c r="B29" s="114">
        <v>14</v>
      </c>
      <c r="C29" s="114"/>
      <c r="D29" s="27">
        <v>7030</v>
      </c>
      <c r="E29" s="27"/>
      <c r="F29" s="27">
        <v>7251</v>
      </c>
      <c r="G29" s="22"/>
      <c r="H29" s="22">
        <v>7030</v>
      </c>
      <c r="I29" s="22"/>
      <c r="J29" s="22">
        <v>7251</v>
      </c>
    </row>
    <row r="30" spans="1:10" ht="26.25" customHeight="1" x14ac:dyDescent="0.45">
      <c r="A30" s="15" t="s">
        <v>70</v>
      </c>
      <c r="B30" s="114">
        <v>15</v>
      </c>
      <c r="C30" s="114"/>
      <c r="D30" s="27">
        <v>0</v>
      </c>
      <c r="E30" s="27"/>
      <c r="F30" s="27">
        <v>0</v>
      </c>
      <c r="G30" s="22"/>
      <c r="H30" s="22">
        <v>0</v>
      </c>
      <c r="I30" s="22"/>
      <c r="J30" s="22">
        <v>0</v>
      </c>
    </row>
    <row r="31" spans="1:10" ht="26.25" customHeight="1" x14ac:dyDescent="0.45">
      <c r="A31" s="15" t="s">
        <v>209</v>
      </c>
      <c r="B31" s="114">
        <v>16</v>
      </c>
      <c r="C31" s="114"/>
      <c r="D31" s="27">
        <v>36084</v>
      </c>
      <c r="E31" s="27"/>
      <c r="F31" s="27">
        <v>36526</v>
      </c>
      <c r="G31" s="22"/>
      <c r="H31" s="22">
        <v>0</v>
      </c>
      <c r="I31" s="22"/>
      <c r="J31" s="22">
        <v>0</v>
      </c>
    </row>
    <row r="32" spans="1:10" ht="26.25" customHeight="1" x14ac:dyDescent="0.45">
      <c r="A32" s="15" t="s">
        <v>12</v>
      </c>
      <c r="B32" s="114">
        <v>17</v>
      </c>
      <c r="C32" s="114"/>
      <c r="D32" s="27">
        <v>644</v>
      </c>
      <c r="E32" s="27"/>
      <c r="F32" s="27">
        <v>970</v>
      </c>
      <c r="G32" s="22"/>
      <c r="H32" s="22">
        <v>0</v>
      </c>
      <c r="I32" s="22"/>
      <c r="J32" s="22">
        <v>137</v>
      </c>
    </row>
    <row r="33" spans="1:16" ht="26.25" customHeight="1" x14ac:dyDescent="0.45">
      <c r="A33" s="15" t="s">
        <v>84</v>
      </c>
      <c r="B33" s="114"/>
      <c r="C33" s="114"/>
      <c r="D33" s="27">
        <v>75952</v>
      </c>
      <c r="E33" s="27"/>
      <c r="F33" s="27">
        <v>90833</v>
      </c>
      <c r="G33" s="22"/>
      <c r="H33" s="22">
        <v>67796</v>
      </c>
      <c r="I33" s="22"/>
      <c r="J33" s="22">
        <v>67582</v>
      </c>
    </row>
    <row r="34" spans="1:16" ht="26.25" customHeight="1" x14ac:dyDescent="0.45">
      <c r="A34" s="15" t="s">
        <v>104</v>
      </c>
      <c r="B34" s="114">
        <v>18</v>
      </c>
      <c r="C34" s="114"/>
      <c r="D34" s="27">
        <v>0</v>
      </c>
      <c r="E34" s="27"/>
      <c r="F34" s="27">
        <v>0</v>
      </c>
      <c r="G34" s="22"/>
      <c r="H34" s="22">
        <v>0</v>
      </c>
      <c r="I34" s="22"/>
      <c r="J34" s="22">
        <v>0</v>
      </c>
    </row>
    <row r="35" spans="1:16" ht="26.25" customHeight="1" x14ac:dyDescent="0.45">
      <c r="A35" s="15" t="s">
        <v>55</v>
      </c>
      <c r="B35" s="114">
        <v>20</v>
      </c>
      <c r="C35" s="114"/>
      <c r="D35" s="27">
        <v>54146</v>
      </c>
      <c r="E35" s="27"/>
      <c r="F35" s="27">
        <v>62615</v>
      </c>
      <c r="G35" s="22"/>
      <c r="H35" s="22">
        <v>17301</v>
      </c>
      <c r="I35" s="22"/>
      <c r="J35" s="22">
        <v>25487</v>
      </c>
    </row>
    <row r="36" spans="1:16" ht="26.25" customHeight="1" x14ac:dyDescent="0.45">
      <c r="A36" s="3" t="s">
        <v>13</v>
      </c>
      <c r="B36" s="114"/>
      <c r="C36" s="114"/>
      <c r="D36" s="53">
        <f>SUM(D23:D35)</f>
        <v>1276501</v>
      </c>
      <c r="E36" s="47"/>
      <c r="F36" s="53">
        <f>SUM(F23:F35)</f>
        <v>1317973</v>
      </c>
      <c r="G36" s="46"/>
      <c r="H36" s="53">
        <f>SUM(H23:H35)</f>
        <v>395452</v>
      </c>
      <c r="I36" s="47"/>
      <c r="J36" s="53">
        <f>SUM(J23:J35)</f>
        <v>404826</v>
      </c>
    </row>
    <row r="37" spans="1:16" ht="15" customHeight="1" x14ac:dyDescent="0.5">
      <c r="A37" s="2"/>
    </row>
    <row r="38" spans="1:16" ht="26.25" customHeight="1" thickBot="1" x14ac:dyDescent="0.5">
      <c r="A38" s="3" t="s">
        <v>14</v>
      </c>
      <c r="B38" s="114"/>
      <c r="C38" s="114"/>
      <c r="D38" s="52">
        <f>D20+D36</f>
        <v>1743463</v>
      </c>
      <c r="E38" s="47"/>
      <c r="F38" s="52">
        <f>F20+F36</f>
        <v>1902416</v>
      </c>
      <c r="G38" s="46"/>
      <c r="H38" s="52">
        <f>H20+H36</f>
        <v>607760</v>
      </c>
      <c r="I38" s="47"/>
      <c r="J38" s="52">
        <f>J20+J36</f>
        <v>800546</v>
      </c>
    </row>
    <row r="39" spans="1:16" s="1" customFormat="1" ht="26.25" customHeight="1" thickTop="1" x14ac:dyDescent="0.5">
      <c r="A39" s="28" t="s">
        <v>0</v>
      </c>
      <c r="D39" s="24"/>
      <c r="E39" s="24"/>
      <c r="F39" s="24"/>
      <c r="G39" s="24"/>
      <c r="H39" s="24"/>
      <c r="I39" s="24"/>
      <c r="J39" s="24"/>
      <c r="K39" s="22"/>
      <c r="L39" s="22"/>
      <c r="M39" s="22"/>
      <c r="N39" s="22"/>
      <c r="O39" s="22"/>
      <c r="P39" s="22"/>
    </row>
    <row r="40" spans="1:16" s="1" customFormat="1" ht="26.25" customHeight="1" x14ac:dyDescent="0.5">
      <c r="A40" s="2" t="s">
        <v>63</v>
      </c>
      <c r="D40" s="24"/>
      <c r="E40" s="24"/>
      <c r="F40" s="24"/>
      <c r="G40" s="24"/>
      <c r="H40" s="24"/>
      <c r="I40" s="24"/>
      <c r="J40" s="24"/>
      <c r="K40" s="22"/>
      <c r="L40" s="22"/>
      <c r="M40" s="22"/>
      <c r="N40" s="22"/>
      <c r="O40" s="22"/>
      <c r="P40" s="22"/>
    </row>
    <row r="41" spans="1:16" ht="26.25" customHeight="1" x14ac:dyDescent="0.5">
      <c r="A41" s="2" t="s">
        <v>202</v>
      </c>
      <c r="D41" s="22"/>
      <c r="E41" s="22"/>
      <c r="F41" s="22"/>
      <c r="G41" s="22"/>
      <c r="H41" s="22"/>
      <c r="I41" s="22"/>
      <c r="J41" s="22"/>
    </row>
    <row r="42" spans="1:16" ht="15" customHeight="1" x14ac:dyDescent="0.5">
      <c r="A42" s="2"/>
    </row>
    <row r="43" spans="1:16" s="29" customFormat="1" ht="26.25" customHeight="1" x14ac:dyDescent="0.45">
      <c r="A43" s="33"/>
      <c r="B43" s="117"/>
      <c r="C43" s="117"/>
      <c r="D43" s="128" t="s">
        <v>1</v>
      </c>
      <c r="E43" s="128"/>
      <c r="F43" s="128"/>
      <c r="G43" s="128"/>
      <c r="H43" s="128" t="s">
        <v>2</v>
      </c>
      <c r="I43" s="128"/>
      <c r="J43" s="128"/>
      <c r="K43" s="22"/>
      <c r="L43" s="22"/>
      <c r="M43" s="22"/>
      <c r="N43" s="22"/>
      <c r="O43" s="22"/>
      <c r="P43" s="22"/>
    </row>
    <row r="44" spans="1:16" ht="26.25" customHeight="1" x14ac:dyDescent="0.45">
      <c r="A44" s="3" t="s">
        <v>15</v>
      </c>
      <c r="B44" s="114" t="s">
        <v>4</v>
      </c>
      <c r="C44" s="116"/>
      <c r="D44" s="69" t="s">
        <v>149</v>
      </c>
      <c r="E44" s="69"/>
      <c r="F44" s="69" t="s">
        <v>120</v>
      </c>
      <c r="H44" s="69" t="s">
        <v>149</v>
      </c>
      <c r="I44" s="69"/>
      <c r="J44" s="69" t="s">
        <v>120</v>
      </c>
    </row>
    <row r="45" spans="1:16" ht="26.25" customHeight="1" x14ac:dyDescent="0.45">
      <c r="A45" s="3"/>
      <c r="B45" s="114"/>
      <c r="C45" s="116"/>
      <c r="D45" s="32" t="s">
        <v>201</v>
      </c>
      <c r="E45" s="32"/>
      <c r="F45" s="32" t="s">
        <v>100</v>
      </c>
      <c r="G45" s="32"/>
      <c r="H45" s="32" t="s">
        <v>201</v>
      </c>
      <c r="I45" s="32"/>
      <c r="J45" s="32" t="s">
        <v>100</v>
      </c>
    </row>
    <row r="46" spans="1:16" ht="26.25" customHeight="1" x14ac:dyDescent="0.45">
      <c r="A46" s="3"/>
      <c r="B46" s="121"/>
      <c r="C46" s="122"/>
      <c r="D46" s="32" t="s">
        <v>206</v>
      </c>
      <c r="E46" s="32"/>
      <c r="F46" s="32"/>
      <c r="G46" s="32"/>
      <c r="H46" s="32" t="s">
        <v>206</v>
      </c>
      <c r="I46" s="32"/>
      <c r="J46" s="32"/>
    </row>
    <row r="47" spans="1:16" s="41" customFormat="1" ht="23.25" customHeight="1" x14ac:dyDescent="0.45">
      <c r="A47" s="3"/>
      <c r="B47" s="114"/>
      <c r="C47" s="40"/>
      <c r="D47" s="129" t="s">
        <v>150</v>
      </c>
      <c r="E47" s="129"/>
      <c r="F47" s="129"/>
      <c r="G47" s="129"/>
      <c r="H47" s="129"/>
      <c r="I47" s="129"/>
      <c r="J47" s="129"/>
      <c r="K47" s="22"/>
      <c r="L47" s="22"/>
      <c r="M47" s="22"/>
      <c r="N47" s="22"/>
      <c r="O47" s="22"/>
      <c r="P47" s="22"/>
    </row>
    <row r="48" spans="1:16" ht="26.25" customHeight="1" x14ac:dyDescent="0.45">
      <c r="A48" s="4" t="s">
        <v>16</v>
      </c>
      <c r="B48" s="116"/>
      <c r="C48" s="116"/>
      <c r="D48" s="22"/>
      <c r="E48" s="22"/>
      <c r="F48" s="22"/>
      <c r="G48" s="22"/>
      <c r="H48" s="22"/>
      <c r="I48" s="22"/>
      <c r="J48" s="22"/>
    </row>
    <row r="49" spans="1:10" ht="26.25" customHeight="1" x14ac:dyDescent="0.45">
      <c r="A49" s="15" t="s">
        <v>121</v>
      </c>
      <c r="B49" s="116"/>
      <c r="C49" s="116"/>
      <c r="D49" s="22"/>
      <c r="E49" s="22"/>
      <c r="F49" s="22"/>
      <c r="G49" s="22"/>
      <c r="H49" s="22"/>
      <c r="I49" s="22"/>
      <c r="J49" s="22"/>
    </row>
    <row r="50" spans="1:10" ht="26.25" customHeight="1" x14ac:dyDescent="0.45">
      <c r="A50" s="15" t="s">
        <v>122</v>
      </c>
      <c r="B50" s="114">
        <v>21</v>
      </c>
      <c r="C50" s="116"/>
      <c r="D50" s="22">
        <v>31773</v>
      </c>
      <c r="E50" s="22"/>
      <c r="F50" s="22">
        <v>22188</v>
      </c>
      <c r="G50" s="22"/>
      <c r="H50" s="22">
        <v>79</v>
      </c>
      <c r="I50" s="22"/>
      <c r="J50" s="22">
        <v>1569</v>
      </c>
    </row>
    <row r="51" spans="1:10" ht="26.25" customHeight="1" x14ac:dyDescent="0.45">
      <c r="A51" s="15" t="s">
        <v>69</v>
      </c>
      <c r="B51" s="127" t="s">
        <v>230</v>
      </c>
      <c r="C51" s="114"/>
      <c r="D51" s="22">
        <v>24981</v>
      </c>
      <c r="E51" s="22"/>
      <c r="F51" s="22">
        <v>16161</v>
      </c>
      <c r="G51" s="22"/>
      <c r="H51" s="22">
        <v>6709</v>
      </c>
      <c r="I51" s="22"/>
      <c r="J51" s="22">
        <v>4579</v>
      </c>
    </row>
    <row r="52" spans="1:10" ht="26.25" customHeight="1" x14ac:dyDescent="0.45">
      <c r="A52" s="15" t="s">
        <v>108</v>
      </c>
      <c r="B52" s="127" t="s">
        <v>231</v>
      </c>
      <c r="C52" s="114"/>
      <c r="D52" s="22">
        <v>125373</v>
      </c>
      <c r="E52" s="22"/>
      <c r="F52" s="22">
        <v>134817</v>
      </c>
      <c r="G52" s="22"/>
      <c r="H52" s="22">
        <v>27712</v>
      </c>
      <c r="I52" s="22"/>
      <c r="J52" s="22">
        <v>36341</v>
      </c>
    </row>
    <row r="53" spans="1:10" ht="26.25" customHeight="1" x14ac:dyDescent="0.45">
      <c r="A53" s="15" t="s">
        <v>107</v>
      </c>
      <c r="B53" s="114"/>
      <c r="C53" s="114"/>
      <c r="D53" s="22">
        <v>57880</v>
      </c>
      <c r="E53" s="22"/>
      <c r="F53" s="22">
        <v>57042</v>
      </c>
      <c r="G53" s="22"/>
      <c r="H53" s="22">
        <v>20579</v>
      </c>
      <c r="I53" s="22"/>
      <c r="J53" s="22">
        <v>20166</v>
      </c>
    </row>
    <row r="54" spans="1:10" ht="26.25" customHeight="1" x14ac:dyDescent="0.45">
      <c r="A54" s="15" t="s">
        <v>210</v>
      </c>
      <c r="B54" s="114"/>
      <c r="C54" s="114"/>
      <c r="D54" s="22"/>
      <c r="E54" s="22"/>
      <c r="F54" s="22"/>
      <c r="G54" s="22"/>
      <c r="H54" s="22"/>
      <c r="I54" s="22"/>
      <c r="J54" s="22"/>
    </row>
    <row r="55" spans="1:10" ht="26.25" customHeight="1" x14ac:dyDescent="0.45">
      <c r="A55" s="15" t="s">
        <v>211</v>
      </c>
      <c r="B55" s="114">
        <v>26</v>
      </c>
      <c r="C55" s="114"/>
      <c r="D55" s="22">
        <v>245417</v>
      </c>
      <c r="E55" s="22"/>
      <c r="F55" s="22">
        <v>255712</v>
      </c>
      <c r="G55" s="22"/>
      <c r="H55" s="22">
        <v>0</v>
      </c>
      <c r="I55" s="22"/>
      <c r="J55" s="22">
        <v>0</v>
      </c>
    </row>
    <row r="56" spans="1:10" ht="26.25" customHeight="1" x14ac:dyDescent="0.45">
      <c r="A56" s="15" t="s">
        <v>212</v>
      </c>
    </row>
    <row r="57" spans="1:10" ht="26.25" customHeight="1" x14ac:dyDescent="0.45">
      <c r="A57" s="15" t="s">
        <v>213</v>
      </c>
      <c r="B57" s="114">
        <v>26</v>
      </c>
      <c r="C57" s="114"/>
      <c r="D57" s="22">
        <v>20280</v>
      </c>
      <c r="E57" s="22"/>
      <c r="F57" s="22">
        <v>25874</v>
      </c>
      <c r="G57" s="22"/>
      <c r="H57" s="22">
        <v>0</v>
      </c>
      <c r="I57" s="22"/>
      <c r="J57" s="22">
        <v>0</v>
      </c>
    </row>
    <row r="58" spans="1:10" ht="26.25" customHeight="1" x14ac:dyDescent="0.45">
      <c r="A58" s="15" t="s">
        <v>232</v>
      </c>
      <c r="B58" s="114"/>
      <c r="C58" s="114"/>
      <c r="D58" s="22"/>
      <c r="E58" s="22"/>
      <c r="F58" s="22"/>
      <c r="G58" s="22"/>
      <c r="H58" s="22"/>
      <c r="I58" s="22"/>
      <c r="J58" s="22"/>
    </row>
    <row r="59" spans="1:10" ht="26.25" customHeight="1" x14ac:dyDescent="0.45">
      <c r="A59" s="15" t="s">
        <v>123</v>
      </c>
      <c r="B59" s="114"/>
      <c r="C59" s="114"/>
      <c r="D59" s="22">
        <v>1990</v>
      </c>
      <c r="E59" s="22"/>
      <c r="F59" s="22">
        <v>2166</v>
      </c>
      <c r="G59" s="22"/>
      <c r="H59" s="22">
        <v>748</v>
      </c>
      <c r="I59" s="22"/>
      <c r="J59" s="22">
        <v>1020</v>
      </c>
    </row>
    <row r="60" spans="1:10" ht="26.25" customHeight="1" x14ac:dyDescent="0.45">
      <c r="A60" s="15" t="s">
        <v>17</v>
      </c>
      <c r="B60" s="127" t="s">
        <v>231</v>
      </c>
      <c r="C60" s="114"/>
      <c r="D60" s="22">
        <v>0</v>
      </c>
      <c r="E60" s="22"/>
      <c r="F60" s="22">
        <v>130000</v>
      </c>
      <c r="G60" s="22"/>
      <c r="H60" s="22">
        <v>0</v>
      </c>
      <c r="I60" s="22"/>
      <c r="J60" s="22">
        <v>100000</v>
      </c>
    </row>
    <row r="61" spans="1:10" ht="26.25" customHeight="1" x14ac:dyDescent="0.45">
      <c r="A61" s="15" t="s">
        <v>138</v>
      </c>
      <c r="B61" s="114">
        <v>28</v>
      </c>
      <c r="C61" s="114"/>
      <c r="D61" s="22">
        <v>20743</v>
      </c>
      <c r="E61" s="22"/>
      <c r="F61" s="22">
        <v>23412</v>
      </c>
      <c r="G61" s="22"/>
      <c r="H61" s="22">
        <v>20743</v>
      </c>
      <c r="I61" s="22"/>
      <c r="J61" s="22">
        <v>23412</v>
      </c>
    </row>
    <row r="62" spans="1:10" ht="26.25" customHeight="1" x14ac:dyDescent="0.45">
      <c r="A62" s="15" t="s">
        <v>106</v>
      </c>
      <c r="B62" s="114">
        <v>25</v>
      </c>
      <c r="C62" s="114"/>
      <c r="D62" s="22">
        <v>10000</v>
      </c>
      <c r="E62" s="22"/>
      <c r="F62" s="22">
        <v>10000</v>
      </c>
      <c r="G62" s="22"/>
      <c r="H62" s="22">
        <v>10000</v>
      </c>
      <c r="I62" s="22"/>
      <c r="J62" s="22">
        <v>10000</v>
      </c>
    </row>
    <row r="63" spans="1:10" ht="26.25" customHeight="1" x14ac:dyDescent="0.45">
      <c r="A63" s="3" t="s">
        <v>18</v>
      </c>
      <c r="B63" s="114"/>
      <c r="C63" s="114"/>
      <c r="D63" s="53">
        <f>SUM(D50:D62)</f>
        <v>538437</v>
      </c>
      <c r="E63" s="47"/>
      <c r="F63" s="53">
        <f>SUM(F50:F62)</f>
        <v>677372</v>
      </c>
      <c r="G63" s="46"/>
      <c r="H63" s="53">
        <f>SUM(H50:H62)</f>
        <v>86570</v>
      </c>
      <c r="I63" s="47"/>
      <c r="J63" s="53">
        <f>SUM(J50:J62)</f>
        <v>197087</v>
      </c>
    </row>
    <row r="64" spans="1:10" ht="15" customHeight="1" x14ac:dyDescent="0.5">
      <c r="A64" s="2"/>
    </row>
    <row r="65" spans="1:16" ht="26.25" customHeight="1" x14ac:dyDescent="0.45">
      <c r="A65" s="4" t="s">
        <v>19</v>
      </c>
      <c r="B65" s="114"/>
      <c r="C65" s="114"/>
      <c r="D65" s="22"/>
      <c r="E65" s="22"/>
      <c r="F65" s="22"/>
      <c r="G65" s="22"/>
      <c r="H65" s="22"/>
      <c r="I65" s="22"/>
      <c r="J65" s="22"/>
    </row>
    <row r="66" spans="1:16" ht="26.25" customHeight="1" x14ac:dyDescent="0.45">
      <c r="A66" s="15" t="s">
        <v>78</v>
      </c>
      <c r="B66" s="114">
        <v>26</v>
      </c>
      <c r="C66" s="114"/>
      <c r="D66" s="27">
        <v>47360</v>
      </c>
      <c r="E66" s="27"/>
      <c r="F66" s="27">
        <v>52430</v>
      </c>
      <c r="G66" s="22"/>
      <c r="H66" s="27">
        <v>0</v>
      </c>
      <c r="I66" s="27"/>
      <c r="J66" s="27">
        <v>0</v>
      </c>
    </row>
    <row r="67" spans="1:16" ht="26.25" customHeight="1" x14ac:dyDescent="0.45">
      <c r="A67" s="15" t="s">
        <v>93</v>
      </c>
      <c r="B67" s="114"/>
      <c r="C67" s="114"/>
      <c r="D67" s="27">
        <v>2380</v>
      </c>
      <c r="E67" s="27"/>
      <c r="F67" s="27">
        <v>2675</v>
      </c>
      <c r="G67" s="22"/>
      <c r="H67" s="27">
        <v>0</v>
      </c>
      <c r="I67" s="27"/>
      <c r="J67" s="27">
        <v>0</v>
      </c>
    </row>
    <row r="68" spans="1:16" ht="26.25" customHeight="1" x14ac:dyDescent="0.45">
      <c r="A68" s="15" t="s">
        <v>214</v>
      </c>
      <c r="B68" s="114"/>
      <c r="C68" s="114"/>
      <c r="D68" s="27"/>
      <c r="E68" s="27"/>
      <c r="F68" s="27"/>
      <c r="G68" s="22"/>
      <c r="H68" s="27"/>
      <c r="I68" s="27"/>
      <c r="J68" s="27"/>
    </row>
    <row r="69" spans="1:16" ht="26.25" customHeight="1" x14ac:dyDescent="0.45">
      <c r="A69" s="15" t="s">
        <v>215</v>
      </c>
      <c r="B69" s="114">
        <v>27</v>
      </c>
      <c r="C69" s="114"/>
      <c r="D69" s="27">
        <v>8847</v>
      </c>
      <c r="E69" s="27"/>
      <c r="F69" s="27">
        <v>8433</v>
      </c>
      <c r="G69" s="22"/>
      <c r="H69" s="27">
        <v>8261</v>
      </c>
      <c r="I69" s="27"/>
      <c r="J69" s="27">
        <v>7902</v>
      </c>
    </row>
    <row r="70" spans="1:16" ht="26.25" customHeight="1" x14ac:dyDescent="0.45">
      <c r="A70" s="15" t="s">
        <v>124</v>
      </c>
      <c r="B70" s="114">
        <v>28</v>
      </c>
      <c r="C70" s="114"/>
      <c r="D70" s="27">
        <v>8431</v>
      </c>
      <c r="E70" s="27"/>
      <c r="F70" s="27">
        <v>8647</v>
      </c>
      <c r="G70" s="22"/>
      <c r="H70" s="27">
        <v>77942</v>
      </c>
      <c r="I70" s="27"/>
      <c r="J70" s="27">
        <v>77942</v>
      </c>
    </row>
    <row r="71" spans="1:16" ht="26.25" customHeight="1" x14ac:dyDescent="0.45">
      <c r="A71" s="15" t="s">
        <v>20</v>
      </c>
      <c r="B71" s="114"/>
      <c r="C71" s="114"/>
      <c r="D71" s="27">
        <v>9210</v>
      </c>
      <c r="E71" s="27"/>
      <c r="F71" s="27">
        <v>9812</v>
      </c>
      <c r="G71" s="22"/>
      <c r="H71" s="27">
        <v>1879</v>
      </c>
      <c r="I71" s="27"/>
      <c r="J71" s="27">
        <v>2481</v>
      </c>
    </row>
    <row r="72" spans="1:16" ht="26.25" customHeight="1" x14ac:dyDescent="0.45">
      <c r="A72" s="3" t="s">
        <v>21</v>
      </c>
      <c r="B72" s="114"/>
      <c r="C72" s="114"/>
      <c r="D72" s="53">
        <f>SUM(D66:D71)</f>
        <v>76228</v>
      </c>
      <c r="E72" s="47"/>
      <c r="F72" s="53">
        <f>SUM(F66:F71)</f>
        <v>81997</v>
      </c>
      <c r="G72" s="46"/>
      <c r="H72" s="53">
        <f>SUM(H66:H71)</f>
        <v>88082</v>
      </c>
      <c r="I72" s="47"/>
      <c r="J72" s="53">
        <f>SUM(J66:J71)</f>
        <v>88325</v>
      </c>
    </row>
    <row r="73" spans="1:16" ht="26.25" customHeight="1" x14ac:dyDescent="0.45">
      <c r="A73" s="3" t="s">
        <v>22</v>
      </c>
      <c r="B73" s="114"/>
      <c r="C73" s="114"/>
      <c r="D73" s="53">
        <f>D63+D72</f>
        <v>614665</v>
      </c>
      <c r="E73" s="47"/>
      <c r="F73" s="53">
        <f>F63+F72</f>
        <v>759369</v>
      </c>
      <c r="G73" s="46"/>
      <c r="H73" s="53">
        <f>H63+H72</f>
        <v>174652</v>
      </c>
      <c r="I73" s="47"/>
      <c r="J73" s="53">
        <f>J63+J72</f>
        <v>285412</v>
      </c>
    </row>
    <row r="74" spans="1:16" s="1" customFormat="1" ht="26.25" customHeight="1" x14ac:dyDescent="0.5">
      <c r="A74" s="28" t="s">
        <v>0</v>
      </c>
      <c r="K74" s="22"/>
      <c r="L74" s="22"/>
      <c r="M74" s="22"/>
      <c r="N74" s="22"/>
      <c r="O74" s="22"/>
      <c r="P74" s="22"/>
    </row>
    <row r="75" spans="1:16" s="1" customFormat="1" ht="26.25" customHeight="1" x14ac:dyDescent="0.5">
      <c r="A75" s="2" t="s">
        <v>63</v>
      </c>
      <c r="K75" s="22"/>
      <c r="L75" s="22"/>
      <c r="M75" s="22"/>
      <c r="N75" s="22"/>
      <c r="O75" s="22"/>
      <c r="P75" s="22"/>
    </row>
    <row r="76" spans="1:16" s="1" customFormat="1" ht="26.25" customHeight="1" x14ac:dyDescent="0.5">
      <c r="A76" s="2" t="s">
        <v>202</v>
      </c>
      <c r="K76" s="22"/>
      <c r="L76" s="22"/>
      <c r="M76" s="22"/>
      <c r="N76" s="22"/>
      <c r="O76" s="22"/>
      <c r="P76" s="22"/>
    </row>
    <row r="77" spans="1:16" ht="15" customHeight="1" x14ac:dyDescent="0.5">
      <c r="A77" s="2"/>
    </row>
    <row r="78" spans="1:16" s="29" customFormat="1" ht="26.25" customHeight="1" x14ac:dyDescent="0.45">
      <c r="A78" s="33"/>
      <c r="B78" s="117"/>
      <c r="C78" s="117"/>
      <c r="D78" s="128" t="s">
        <v>1</v>
      </c>
      <c r="E78" s="128"/>
      <c r="F78" s="128"/>
      <c r="G78" s="128"/>
      <c r="H78" s="128" t="s">
        <v>2</v>
      </c>
      <c r="I78" s="128"/>
      <c r="J78" s="128"/>
      <c r="K78" s="22"/>
      <c r="L78" s="22"/>
      <c r="M78" s="22"/>
      <c r="N78" s="22"/>
      <c r="O78" s="22"/>
      <c r="P78" s="22"/>
    </row>
    <row r="79" spans="1:16" ht="26.25" customHeight="1" x14ac:dyDescent="0.45">
      <c r="A79" s="3" t="s">
        <v>15</v>
      </c>
      <c r="B79" s="114" t="s">
        <v>4</v>
      </c>
      <c r="C79" s="116"/>
      <c r="D79" s="69" t="s">
        <v>149</v>
      </c>
      <c r="E79" s="69"/>
      <c r="F79" s="69" t="s">
        <v>120</v>
      </c>
      <c r="H79" s="69" t="s">
        <v>149</v>
      </c>
      <c r="I79" s="69"/>
      <c r="J79" s="69" t="s">
        <v>120</v>
      </c>
    </row>
    <row r="80" spans="1:16" ht="26.25" customHeight="1" x14ac:dyDescent="0.45">
      <c r="A80" s="3"/>
      <c r="B80" s="114"/>
      <c r="C80" s="116"/>
      <c r="D80" s="32" t="s">
        <v>201</v>
      </c>
      <c r="E80" s="32"/>
      <c r="F80" s="32" t="s">
        <v>100</v>
      </c>
      <c r="G80" s="32"/>
      <c r="H80" s="32" t="s">
        <v>201</v>
      </c>
      <c r="I80" s="32"/>
      <c r="J80" s="32" t="s">
        <v>100</v>
      </c>
    </row>
    <row r="81" spans="1:16" ht="26.25" customHeight="1" x14ac:dyDescent="0.45">
      <c r="A81" s="3"/>
      <c r="B81" s="121"/>
      <c r="C81" s="122"/>
      <c r="D81" s="32" t="s">
        <v>206</v>
      </c>
      <c r="E81" s="32"/>
      <c r="F81" s="32"/>
      <c r="G81" s="32"/>
      <c r="H81" s="32" t="s">
        <v>206</v>
      </c>
      <c r="I81" s="32"/>
      <c r="J81" s="32"/>
    </row>
    <row r="82" spans="1:16" s="41" customFormat="1" ht="23.25" customHeight="1" x14ac:dyDescent="0.45">
      <c r="A82" s="3"/>
      <c r="B82" s="114"/>
      <c r="C82" s="40"/>
      <c r="D82" s="129" t="s">
        <v>150</v>
      </c>
      <c r="E82" s="129"/>
      <c r="F82" s="129"/>
      <c r="G82" s="129"/>
      <c r="H82" s="129"/>
      <c r="I82" s="129"/>
      <c r="J82" s="129"/>
      <c r="K82" s="22"/>
      <c r="L82" s="22"/>
      <c r="M82" s="22"/>
      <c r="N82" s="22"/>
      <c r="O82" s="22"/>
      <c r="P82" s="22"/>
    </row>
    <row r="83" spans="1:16" ht="26.25" customHeight="1" x14ac:dyDescent="0.45">
      <c r="A83" s="4" t="s">
        <v>25</v>
      </c>
      <c r="B83" s="114"/>
      <c r="C83" s="114"/>
      <c r="D83" s="34"/>
      <c r="E83" s="34"/>
      <c r="F83" s="34"/>
      <c r="H83" s="34"/>
      <c r="I83" s="34"/>
      <c r="J83" s="34"/>
    </row>
    <row r="84" spans="1:16" ht="26.25" customHeight="1" x14ac:dyDescent="0.45">
      <c r="A84" s="15" t="s">
        <v>26</v>
      </c>
      <c r="B84" s="114">
        <v>29</v>
      </c>
      <c r="C84" s="114"/>
      <c r="D84" s="22"/>
      <c r="E84" s="22"/>
      <c r="F84" s="22"/>
      <c r="G84" s="22"/>
      <c r="H84" s="22"/>
      <c r="I84" s="22"/>
      <c r="J84" s="22"/>
    </row>
    <row r="85" spans="1:16" ht="26.25" customHeight="1" thickBot="1" x14ac:dyDescent="0.5">
      <c r="A85" s="15" t="s">
        <v>27</v>
      </c>
      <c r="B85" s="114"/>
      <c r="C85" s="114"/>
      <c r="D85" s="23">
        <v>4476576</v>
      </c>
      <c r="E85" s="20"/>
      <c r="F85" s="23">
        <v>4476576</v>
      </c>
      <c r="G85" s="22"/>
      <c r="H85" s="23">
        <v>4476576</v>
      </c>
      <c r="I85" s="20"/>
      <c r="J85" s="23">
        <v>4476576</v>
      </c>
    </row>
    <row r="86" spans="1:16" ht="26.25" customHeight="1" thickTop="1" x14ac:dyDescent="0.45">
      <c r="A86" s="15" t="s">
        <v>28</v>
      </c>
      <c r="B86" s="114"/>
      <c r="C86" s="114"/>
      <c r="D86" s="22">
        <v>2493358</v>
      </c>
      <c r="E86" s="22"/>
      <c r="F86" s="22">
        <v>2493358</v>
      </c>
      <c r="G86" s="22"/>
      <c r="H86" s="22">
        <v>2493358</v>
      </c>
      <c r="I86" s="22"/>
      <c r="J86" s="22">
        <v>2493358</v>
      </c>
    </row>
    <row r="87" spans="1:16" ht="26.25" customHeight="1" x14ac:dyDescent="0.45">
      <c r="A87" s="15" t="s">
        <v>98</v>
      </c>
      <c r="B87" s="114"/>
      <c r="C87" s="114"/>
      <c r="D87" s="22">
        <v>1421843</v>
      </c>
      <c r="E87" s="22"/>
      <c r="F87" s="22">
        <v>1421843</v>
      </c>
      <c r="G87" s="22"/>
      <c r="H87" s="22">
        <v>1421843</v>
      </c>
      <c r="I87" s="22"/>
      <c r="J87" s="22">
        <v>1421843</v>
      </c>
    </row>
    <row r="88" spans="1:16" ht="26.25" customHeight="1" x14ac:dyDescent="0.45">
      <c r="A88" s="15" t="s">
        <v>80</v>
      </c>
      <c r="B88" s="114"/>
      <c r="C88" s="114"/>
      <c r="D88" s="22">
        <v>464905</v>
      </c>
      <c r="E88" s="22"/>
      <c r="F88" s="22">
        <v>464905</v>
      </c>
      <c r="G88" s="22"/>
      <c r="H88" s="22">
        <v>464905</v>
      </c>
      <c r="I88" s="22"/>
      <c r="J88" s="22">
        <v>464905</v>
      </c>
    </row>
    <row r="89" spans="1:16" ht="26.25" customHeight="1" x14ac:dyDescent="0.45">
      <c r="A89" s="15" t="s">
        <v>127</v>
      </c>
      <c r="B89" s="114"/>
      <c r="C89" s="114"/>
      <c r="D89" s="22"/>
      <c r="E89" s="22"/>
      <c r="F89" s="22"/>
      <c r="G89" s="22"/>
      <c r="H89" s="22"/>
      <c r="I89" s="22"/>
      <c r="J89" s="22"/>
    </row>
    <row r="90" spans="1:16" ht="26.25" customHeight="1" x14ac:dyDescent="0.45">
      <c r="A90" s="15" t="s">
        <v>126</v>
      </c>
      <c r="B90" s="114"/>
      <c r="C90" s="114"/>
      <c r="D90" s="22">
        <v>-369648</v>
      </c>
      <c r="E90" s="22"/>
      <c r="F90" s="22">
        <v>-369648</v>
      </c>
      <c r="G90" s="22"/>
      <c r="H90" s="22">
        <v>0</v>
      </c>
      <c r="I90" s="22"/>
      <c r="J90" s="22">
        <v>0</v>
      </c>
    </row>
    <row r="91" spans="1:16" ht="26.25" customHeight="1" x14ac:dyDescent="0.45">
      <c r="A91" s="15" t="s">
        <v>29</v>
      </c>
      <c r="B91" s="114"/>
      <c r="C91" s="114"/>
      <c r="D91" s="22"/>
      <c r="E91" s="22"/>
      <c r="F91" s="22"/>
      <c r="G91" s="22"/>
      <c r="H91" s="22"/>
      <c r="I91" s="22"/>
      <c r="J91" s="22"/>
    </row>
    <row r="92" spans="1:16" ht="26.25" customHeight="1" x14ac:dyDescent="0.45">
      <c r="A92" s="15" t="s">
        <v>30</v>
      </c>
      <c r="B92" s="114"/>
      <c r="C92" s="114"/>
      <c r="D92" s="22"/>
      <c r="E92" s="22"/>
      <c r="F92" s="22"/>
      <c r="G92" s="22"/>
      <c r="H92" s="22"/>
      <c r="I92" s="22"/>
      <c r="J92" s="22"/>
    </row>
    <row r="93" spans="1:16" ht="26.25" customHeight="1" x14ac:dyDescent="0.45">
      <c r="A93" s="15" t="s">
        <v>31</v>
      </c>
      <c r="B93" s="114"/>
      <c r="C93" s="114"/>
      <c r="D93" s="22">
        <v>2096</v>
      </c>
      <c r="E93" s="22"/>
      <c r="F93" s="22">
        <v>2096</v>
      </c>
      <c r="G93" s="22"/>
      <c r="H93" s="22">
        <v>2096</v>
      </c>
      <c r="I93" s="22"/>
      <c r="J93" s="22">
        <v>2096</v>
      </c>
    </row>
    <row r="94" spans="1:16" ht="26.25" customHeight="1" x14ac:dyDescent="0.45">
      <c r="A94" s="15" t="s">
        <v>182</v>
      </c>
      <c r="B94" s="114"/>
      <c r="C94" s="114"/>
      <c r="D94" s="20">
        <v>-2885237</v>
      </c>
      <c r="E94" s="20"/>
      <c r="F94" s="20">
        <v>-2870718</v>
      </c>
      <c r="G94" s="20"/>
      <c r="H94" s="20">
        <v>-3950575</v>
      </c>
      <c r="I94" s="20"/>
      <c r="J94" s="20">
        <v>-3868279</v>
      </c>
    </row>
    <row r="95" spans="1:16" ht="26.25" customHeight="1" x14ac:dyDescent="0.45">
      <c r="A95" s="15" t="s">
        <v>77</v>
      </c>
      <c r="B95" s="114">
        <v>8</v>
      </c>
      <c r="C95" s="114"/>
      <c r="D95" s="35">
        <v>1481</v>
      </c>
      <c r="E95" s="20"/>
      <c r="F95" s="35">
        <v>1211</v>
      </c>
      <c r="G95" s="20"/>
      <c r="H95" s="35">
        <v>1481</v>
      </c>
      <c r="I95" s="20"/>
      <c r="J95" s="35">
        <v>1211</v>
      </c>
    </row>
    <row r="96" spans="1:16" ht="26.25" customHeight="1" x14ac:dyDescent="0.45">
      <c r="A96" s="3" t="s">
        <v>32</v>
      </c>
      <c r="B96" s="114"/>
      <c r="C96" s="114"/>
      <c r="D96" s="47">
        <f>SUM(D86:D95)</f>
        <v>1128798</v>
      </c>
      <c r="E96" s="47"/>
      <c r="F96" s="47">
        <f>SUM(F86:F95)</f>
        <v>1143047</v>
      </c>
      <c r="G96" s="47"/>
      <c r="H96" s="47">
        <f>SUM(H86:H95)</f>
        <v>433108</v>
      </c>
      <c r="I96" s="47"/>
      <c r="J96" s="47">
        <f>SUM(J86:J95)</f>
        <v>515134</v>
      </c>
      <c r="K96" s="47"/>
    </row>
    <row r="97" spans="1:10" ht="26.25" customHeight="1" x14ac:dyDescent="0.45">
      <c r="A97" s="15" t="s">
        <v>33</v>
      </c>
      <c r="B97" s="114"/>
      <c r="C97" s="114"/>
      <c r="D97" s="35">
        <v>0</v>
      </c>
      <c r="E97" s="20"/>
      <c r="F97" s="35">
        <v>0</v>
      </c>
      <c r="G97" s="22"/>
      <c r="H97" s="35">
        <v>0</v>
      </c>
      <c r="I97" s="20"/>
      <c r="J97" s="35">
        <v>0</v>
      </c>
    </row>
    <row r="98" spans="1:10" ht="26.25" customHeight="1" x14ac:dyDescent="0.45">
      <c r="A98" s="3" t="s">
        <v>34</v>
      </c>
      <c r="B98" s="114"/>
      <c r="C98" s="114"/>
      <c r="D98" s="53">
        <f>SUM(D96:D97)</f>
        <v>1128798</v>
      </c>
      <c r="E98" s="47"/>
      <c r="F98" s="53">
        <f>SUM(F96:F97)</f>
        <v>1143047</v>
      </c>
      <c r="G98" s="47"/>
      <c r="H98" s="53">
        <f>SUM(H96:H97)</f>
        <v>433108</v>
      </c>
      <c r="I98" s="47"/>
      <c r="J98" s="53">
        <f>SUM(J96:J97)</f>
        <v>515134</v>
      </c>
    </row>
    <row r="99" spans="1:10" ht="15" customHeight="1" x14ac:dyDescent="0.5">
      <c r="A99" s="2"/>
    </row>
    <row r="100" spans="1:10" ht="26.25" customHeight="1" thickBot="1" x14ac:dyDescent="0.5">
      <c r="A100" s="3" t="s">
        <v>35</v>
      </c>
      <c r="B100" s="114"/>
      <c r="C100" s="114"/>
      <c r="D100" s="52">
        <f>+D98+D73</f>
        <v>1743463</v>
      </c>
      <c r="E100" s="47"/>
      <c r="F100" s="52">
        <f>+F98+F73</f>
        <v>1902416</v>
      </c>
      <c r="G100" s="46"/>
      <c r="H100" s="52">
        <f>+H98+H73</f>
        <v>607760</v>
      </c>
      <c r="I100" s="47"/>
      <c r="J100" s="52">
        <f>+J98+J73</f>
        <v>800546</v>
      </c>
    </row>
    <row r="101" spans="1:10" ht="26.25" customHeight="1" thickTop="1" x14ac:dyDescent="0.45">
      <c r="D101" s="38"/>
      <c r="E101" s="38"/>
      <c r="F101" s="38"/>
      <c r="G101" s="38"/>
      <c r="H101" s="38"/>
      <c r="I101" s="38"/>
      <c r="J101" s="38"/>
    </row>
    <row r="102" spans="1:10" ht="26.25" customHeight="1" x14ac:dyDescent="0.45">
      <c r="D102" s="54">
        <f>D38-D100</f>
        <v>0</v>
      </c>
      <c r="E102" s="54"/>
      <c r="F102" s="54">
        <f>F38-F100</f>
        <v>0</v>
      </c>
      <c r="G102" s="38"/>
      <c r="H102" s="54">
        <f>H38-H100</f>
        <v>0</v>
      </c>
      <c r="I102" s="54"/>
      <c r="J102" s="54">
        <f>J38-J100</f>
        <v>0</v>
      </c>
    </row>
    <row r="103" spans="1:10" ht="26.25" customHeight="1" x14ac:dyDescent="0.45">
      <c r="D103" s="38"/>
      <c r="E103" s="38"/>
      <c r="F103" s="38"/>
      <c r="H103" s="38"/>
      <c r="I103" s="38"/>
      <c r="J103" s="38"/>
    </row>
  </sheetData>
  <sheetProtection password="F7ED" sheet="1" objects="1" scenarios="1"/>
  <mergeCells count="9">
    <mergeCell ref="D78:G78"/>
    <mergeCell ref="H78:J78"/>
    <mergeCell ref="D82:J82"/>
    <mergeCell ref="H5:J5"/>
    <mergeCell ref="D9:J9"/>
    <mergeCell ref="D43:G43"/>
    <mergeCell ref="H43:J43"/>
    <mergeCell ref="D47:J47"/>
    <mergeCell ref="D5:G5"/>
  </mergeCells>
  <phoneticPr fontId="0" type="noConversion"/>
  <pageMargins left="0.6692913385826772" right="0.31496062992125984" top="0.51181102362204722" bottom="0.78740157480314965" header="0.31496062992125984" footer="0.31496062992125984"/>
  <pageSetup paperSize="9" scale="83" firstPageNumber="3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8" max="14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69"/>
  <sheetViews>
    <sheetView showGridLines="0" view="pageBreakPreview" topLeftCell="A40" zoomScale="110" zoomScaleSheetLayoutView="110" workbookViewId="0">
      <selection activeCell="H46" sqref="H46:J46"/>
    </sheetView>
  </sheetViews>
  <sheetFormatPr defaultColWidth="14.5703125" defaultRowHeight="21.75" x14ac:dyDescent="0.45"/>
  <cols>
    <col min="1" max="1" width="40.28515625" style="15" customWidth="1"/>
    <col min="2" max="2" width="13.140625" style="5" customWidth="1"/>
    <col min="3" max="3" width="1.5703125" style="5" customWidth="1"/>
    <col min="4" max="4" width="12.85546875" style="5" customWidth="1"/>
    <col min="5" max="5" width="1.28515625" style="5" customWidth="1"/>
    <col min="6" max="6" width="12.85546875" style="5" customWidth="1"/>
    <col min="7" max="7" width="2" style="5" customWidth="1"/>
    <col min="8" max="8" width="12.85546875" style="5" customWidth="1"/>
    <col min="9" max="9" width="1.28515625" style="5" customWidth="1"/>
    <col min="10" max="10" width="12.8554687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2"/>
      <c r="E1" s="5"/>
      <c r="F1" s="72"/>
      <c r="G1" s="73"/>
      <c r="H1" s="72"/>
      <c r="I1" s="73"/>
      <c r="J1" s="72"/>
    </row>
    <row r="2" spans="1:10" s="1" customFormat="1" ht="23.25" x14ac:dyDescent="0.5">
      <c r="A2" s="28" t="s">
        <v>151</v>
      </c>
    </row>
    <row r="3" spans="1:10" s="1" customFormat="1" ht="21.75" customHeight="1" x14ac:dyDescent="0.5">
      <c r="A3" s="28"/>
      <c r="J3" s="74"/>
    </row>
    <row r="4" spans="1:10" ht="22.5" customHeight="1" x14ac:dyDescent="0.45">
      <c r="B4" s="116"/>
      <c r="C4" s="116"/>
      <c r="D4" s="130" t="s">
        <v>23</v>
      </c>
      <c r="E4" s="130"/>
      <c r="F4" s="130"/>
      <c r="G4" s="115"/>
      <c r="H4" s="130" t="s">
        <v>2</v>
      </c>
      <c r="I4" s="130"/>
      <c r="J4" s="130"/>
    </row>
    <row r="5" spans="1:10" ht="22.5" customHeight="1" x14ac:dyDescent="0.45">
      <c r="B5" s="116"/>
      <c r="C5" s="116"/>
      <c r="D5" s="131" t="s">
        <v>152</v>
      </c>
      <c r="E5" s="131"/>
      <c r="F5" s="131"/>
      <c r="G5" s="115"/>
      <c r="H5" s="131" t="s">
        <v>152</v>
      </c>
      <c r="I5" s="131"/>
      <c r="J5" s="131"/>
    </row>
    <row r="6" spans="1:10" ht="22.5" customHeight="1" x14ac:dyDescent="0.45">
      <c r="B6" s="116"/>
      <c r="C6" s="116"/>
      <c r="D6" s="131" t="s">
        <v>153</v>
      </c>
      <c r="E6" s="131"/>
      <c r="F6" s="131"/>
      <c r="G6" s="115"/>
      <c r="H6" s="131" t="s">
        <v>153</v>
      </c>
      <c r="I6" s="131"/>
      <c r="J6" s="131"/>
    </row>
    <row r="7" spans="1:10" ht="22.5" customHeight="1" x14ac:dyDescent="0.45">
      <c r="B7" s="114" t="s">
        <v>4</v>
      </c>
      <c r="C7" s="114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2.5" customHeight="1" x14ac:dyDescent="0.45">
      <c r="B8" s="114"/>
      <c r="C8" s="114"/>
      <c r="D8" s="129" t="s">
        <v>150</v>
      </c>
      <c r="E8" s="129"/>
      <c r="F8" s="129"/>
      <c r="G8" s="129"/>
      <c r="H8" s="129"/>
      <c r="I8" s="129"/>
      <c r="J8" s="129"/>
    </row>
    <row r="9" spans="1:10" ht="23.25" customHeight="1" x14ac:dyDescent="0.45">
      <c r="A9" s="4" t="s">
        <v>36</v>
      </c>
      <c r="B9" s="114"/>
      <c r="C9" s="114"/>
      <c r="D9" s="72"/>
      <c r="E9" s="72"/>
      <c r="F9" s="72"/>
      <c r="G9" s="72"/>
      <c r="H9" s="72"/>
      <c r="I9" s="72"/>
      <c r="J9" s="72"/>
    </row>
    <row r="10" spans="1:10" ht="23.25" customHeight="1" x14ac:dyDescent="0.45">
      <c r="A10" s="15" t="s">
        <v>128</v>
      </c>
      <c r="B10" s="114">
        <v>5</v>
      </c>
      <c r="C10" s="114"/>
      <c r="D10" s="22">
        <v>117268</v>
      </c>
      <c r="E10" s="22"/>
      <c r="F10" s="22">
        <v>96686</v>
      </c>
      <c r="G10" s="22"/>
      <c r="H10" s="22">
        <v>29868</v>
      </c>
      <c r="I10" s="22"/>
      <c r="J10" s="22">
        <v>12778</v>
      </c>
    </row>
    <row r="11" spans="1:10" ht="23.25" customHeight="1" x14ac:dyDescent="0.45">
      <c r="A11" s="15" t="s">
        <v>129</v>
      </c>
      <c r="B11" s="114"/>
      <c r="C11" s="114"/>
      <c r="D11" s="22">
        <v>40581</v>
      </c>
      <c r="E11" s="22"/>
      <c r="F11" s="22">
        <v>28050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159</v>
      </c>
      <c r="B12" s="114">
        <v>5</v>
      </c>
      <c r="C12" s="114"/>
      <c r="D12" s="22">
        <v>485</v>
      </c>
      <c r="E12" s="22"/>
      <c r="F12" s="22">
        <v>5698</v>
      </c>
      <c r="G12" s="22"/>
      <c r="H12" s="22">
        <v>4561</v>
      </c>
      <c r="I12" s="22"/>
      <c r="J12" s="22">
        <v>26573</v>
      </c>
    </row>
    <row r="13" spans="1:10" ht="23.25" customHeight="1" x14ac:dyDescent="0.45">
      <c r="A13" s="15" t="s">
        <v>95</v>
      </c>
      <c r="B13" s="114"/>
      <c r="C13" s="114"/>
      <c r="D13" s="22">
        <v>1112</v>
      </c>
      <c r="E13" s="22"/>
      <c r="F13" s="22">
        <v>1573</v>
      </c>
      <c r="G13" s="22"/>
      <c r="H13" s="22">
        <v>1112</v>
      </c>
      <c r="I13" s="22"/>
      <c r="J13" s="22">
        <v>1573</v>
      </c>
    </row>
    <row r="14" spans="1:10" ht="23.25" customHeight="1" x14ac:dyDescent="0.45">
      <c r="A14" s="15" t="s">
        <v>109</v>
      </c>
      <c r="B14" s="114"/>
      <c r="C14" s="114"/>
      <c r="D14" s="22">
        <v>7957</v>
      </c>
      <c r="E14" s="22"/>
      <c r="F14" s="22">
        <v>24039</v>
      </c>
      <c r="G14" s="22"/>
      <c r="H14" s="22">
        <v>673</v>
      </c>
      <c r="I14" s="22"/>
      <c r="J14" s="22">
        <v>12461</v>
      </c>
    </row>
    <row r="15" spans="1:10" x14ac:dyDescent="0.45">
      <c r="A15" s="15" t="s">
        <v>216</v>
      </c>
    </row>
    <row r="16" spans="1:10" x14ac:dyDescent="0.45">
      <c r="A16" s="15" t="s">
        <v>217</v>
      </c>
      <c r="B16" s="125">
        <v>9</v>
      </c>
      <c r="D16" s="20">
        <v>0</v>
      </c>
      <c r="F16" s="20">
        <v>0</v>
      </c>
      <c r="H16" s="22">
        <v>16000</v>
      </c>
      <c r="J16" s="20">
        <v>0</v>
      </c>
    </row>
    <row r="17" spans="1:10" ht="23.25" customHeight="1" x14ac:dyDescent="0.45">
      <c r="A17" s="15" t="s">
        <v>37</v>
      </c>
      <c r="B17" s="114"/>
      <c r="C17" s="114"/>
      <c r="D17" s="22">
        <v>8129</v>
      </c>
      <c r="E17" s="22"/>
      <c r="F17" s="22">
        <v>9607</v>
      </c>
      <c r="G17" s="22"/>
      <c r="H17" s="22">
        <v>2382</v>
      </c>
      <c r="I17" s="22"/>
      <c r="J17" s="22">
        <v>6304</v>
      </c>
    </row>
    <row r="18" spans="1:10" ht="23.25" customHeight="1" x14ac:dyDescent="0.45">
      <c r="A18" s="3" t="s">
        <v>38</v>
      </c>
      <c r="B18" s="114"/>
      <c r="C18" s="114"/>
      <c r="D18" s="53">
        <f>SUM(D10:D17)</f>
        <v>175532</v>
      </c>
      <c r="E18" s="46"/>
      <c r="F18" s="53">
        <f>SUM(F10:F17)</f>
        <v>165653</v>
      </c>
      <c r="G18" s="46"/>
      <c r="H18" s="53">
        <f>SUM(H10:H17)</f>
        <v>54596</v>
      </c>
      <c r="I18" s="46"/>
      <c r="J18" s="53">
        <f>SUM(J10:J17)</f>
        <v>59689</v>
      </c>
    </row>
    <row r="19" spans="1:10" ht="11.25" customHeight="1" x14ac:dyDescent="0.45">
      <c r="B19" s="114"/>
      <c r="C19" s="114"/>
      <c r="D19" s="22"/>
      <c r="E19" s="22"/>
      <c r="F19" s="22"/>
      <c r="G19" s="22"/>
      <c r="H19" s="22"/>
      <c r="I19" s="22"/>
      <c r="J19" s="22"/>
    </row>
    <row r="20" spans="1:10" ht="23.25" customHeight="1" x14ac:dyDescent="0.45">
      <c r="A20" s="4" t="s">
        <v>39</v>
      </c>
      <c r="B20" s="114"/>
      <c r="C20" s="114"/>
      <c r="D20" s="22"/>
      <c r="E20" s="22"/>
    </row>
    <row r="21" spans="1:10" ht="23.25" customHeight="1" x14ac:dyDescent="0.45">
      <c r="A21" s="15" t="s">
        <v>130</v>
      </c>
      <c r="B21" s="127" t="s">
        <v>233</v>
      </c>
      <c r="C21" s="114"/>
      <c r="D21" s="22">
        <v>141358</v>
      </c>
      <c r="E21" s="22"/>
      <c r="F21" s="22">
        <v>104167</v>
      </c>
      <c r="G21" s="22"/>
      <c r="H21" s="22">
        <v>25082</v>
      </c>
      <c r="I21" s="22"/>
      <c r="J21" s="22">
        <v>10160</v>
      </c>
    </row>
    <row r="22" spans="1:10" ht="23.25" customHeight="1" x14ac:dyDescent="0.45">
      <c r="A22" s="15" t="s">
        <v>131</v>
      </c>
      <c r="B22" s="114"/>
      <c r="C22" s="114"/>
      <c r="D22" s="22">
        <v>1659</v>
      </c>
      <c r="E22" s="22"/>
      <c r="F22" s="22">
        <v>684</v>
      </c>
      <c r="G22" s="22"/>
      <c r="H22" s="22">
        <v>3</v>
      </c>
      <c r="I22" s="27"/>
      <c r="J22" s="22">
        <v>218</v>
      </c>
    </row>
    <row r="23" spans="1:10" ht="23.25" customHeight="1" x14ac:dyDescent="0.45">
      <c r="A23" s="15" t="s">
        <v>40</v>
      </c>
      <c r="B23" s="127" t="s">
        <v>234</v>
      </c>
      <c r="C23" s="114"/>
      <c r="D23" s="22">
        <v>34789</v>
      </c>
      <c r="E23" s="22"/>
      <c r="F23" s="22">
        <v>40626</v>
      </c>
      <c r="G23" s="22"/>
      <c r="H23" s="22">
        <v>25160</v>
      </c>
      <c r="I23" s="22"/>
      <c r="J23" s="22">
        <v>30680</v>
      </c>
    </row>
    <row r="24" spans="1:10" ht="23.25" customHeight="1" x14ac:dyDescent="0.45">
      <c r="A24" s="15" t="s">
        <v>218</v>
      </c>
      <c r="B24" s="118">
        <v>9</v>
      </c>
      <c r="C24" s="114"/>
      <c r="D24" s="22">
        <v>0</v>
      </c>
      <c r="E24" s="22"/>
      <c r="F24" s="22">
        <v>0</v>
      </c>
      <c r="G24" s="22"/>
      <c r="H24" s="22">
        <v>15860</v>
      </c>
      <c r="I24" s="22"/>
      <c r="J24" s="22">
        <v>0</v>
      </c>
    </row>
    <row r="25" spans="1:10" ht="23.25" customHeight="1" x14ac:dyDescent="0.45">
      <c r="A25" s="15" t="s">
        <v>72</v>
      </c>
      <c r="B25" s="127" t="s">
        <v>235</v>
      </c>
      <c r="C25" s="114"/>
      <c r="D25" s="22">
        <v>5000</v>
      </c>
      <c r="E25" s="22"/>
      <c r="F25" s="22">
        <v>15977</v>
      </c>
      <c r="G25" s="22"/>
      <c r="H25" s="22">
        <v>5000</v>
      </c>
      <c r="I25" s="22"/>
      <c r="J25" s="22">
        <v>4235</v>
      </c>
    </row>
    <row r="26" spans="1:10" ht="23.25" customHeight="1" x14ac:dyDescent="0.45">
      <c r="A26" s="15" t="s">
        <v>119</v>
      </c>
      <c r="B26" s="114"/>
      <c r="C26" s="114"/>
      <c r="D26" s="22">
        <v>348</v>
      </c>
      <c r="E26" s="22"/>
      <c r="F26" s="22">
        <v>30182</v>
      </c>
      <c r="G26" s="22"/>
      <c r="H26" s="22">
        <v>65462</v>
      </c>
      <c r="I26" s="22"/>
      <c r="J26" s="22">
        <v>653323</v>
      </c>
    </row>
    <row r="27" spans="1:10" ht="23.25" customHeight="1" x14ac:dyDescent="0.45">
      <c r="A27" s="15" t="s">
        <v>118</v>
      </c>
      <c r="B27" s="114"/>
      <c r="C27" s="114"/>
      <c r="D27" s="22">
        <v>1462</v>
      </c>
      <c r="E27" s="22"/>
      <c r="F27" s="22">
        <v>643</v>
      </c>
      <c r="G27" s="22"/>
      <c r="H27" s="22">
        <v>0</v>
      </c>
      <c r="I27" s="22"/>
      <c r="J27" s="22">
        <v>643</v>
      </c>
    </row>
    <row r="28" spans="1:10" ht="23.25" customHeight="1" x14ac:dyDescent="0.45">
      <c r="A28" s="15" t="s">
        <v>41</v>
      </c>
      <c r="B28" s="114"/>
      <c r="C28" s="114"/>
      <c r="D28" s="22">
        <v>5435</v>
      </c>
      <c r="E28" s="20"/>
      <c r="F28" s="22">
        <v>9384</v>
      </c>
      <c r="G28" s="20"/>
      <c r="H28" s="22">
        <v>325</v>
      </c>
      <c r="I28" s="20"/>
      <c r="J28" s="22">
        <v>574</v>
      </c>
    </row>
    <row r="29" spans="1:10" ht="23.25" customHeight="1" x14ac:dyDescent="0.45">
      <c r="A29" s="3" t="s">
        <v>42</v>
      </c>
      <c r="B29" s="114"/>
      <c r="C29" s="114"/>
      <c r="D29" s="53">
        <f>SUM(D21:D28)</f>
        <v>190051</v>
      </c>
      <c r="E29" s="47"/>
      <c r="F29" s="53">
        <f>SUM(F21:F28)</f>
        <v>201663</v>
      </c>
      <c r="G29" s="47"/>
      <c r="H29" s="53">
        <f>SUM(H21:H28)</f>
        <v>136892</v>
      </c>
      <c r="I29" s="47"/>
      <c r="J29" s="53">
        <f>SUM(J21:J28)</f>
        <v>699833</v>
      </c>
    </row>
    <row r="30" spans="1:10" ht="23.25" customHeight="1" x14ac:dyDescent="0.45">
      <c r="A30" s="3" t="s">
        <v>161</v>
      </c>
      <c r="B30" s="114"/>
      <c r="C30" s="114"/>
      <c r="D30" s="75">
        <f>D18-D29</f>
        <v>-14519</v>
      </c>
      <c r="E30" s="47"/>
      <c r="F30" s="75">
        <f>F18-F29</f>
        <v>-36010</v>
      </c>
      <c r="G30" s="47"/>
      <c r="H30" s="75">
        <f>H18-H29</f>
        <v>-82296</v>
      </c>
      <c r="I30" s="47"/>
      <c r="J30" s="75">
        <f>J18-J29</f>
        <v>-640144</v>
      </c>
    </row>
    <row r="31" spans="1:10" ht="23.25" customHeight="1" x14ac:dyDescent="0.45">
      <c r="A31" s="15" t="s">
        <v>91</v>
      </c>
      <c r="B31" s="114">
        <v>19</v>
      </c>
      <c r="C31" s="114"/>
      <c r="D31" s="20">
        <v>0</v>
      </c>
      <c r="E31" s="20"/>
      <c r="F31" s="20">
        <v>0</v>
      </c>
      <c r="G31" s="20"/>
      <c r="H31" s="20">
        <v>0</v>
      </c>
      <c r="I31" s="20"/>
      <c r="J31" s="20">
        <v>0</v>
      </c>
    </row>
    <row r="32" spans="1:10" ht="23.25" customHeight="1" thickBot="1" x14ac:dyDescent="0.5">
      <c r="A32" s="3" t="s">
        <v>162</v>
      </c>
      <c r="B32" s="114"/>
      <c r="C32" s="114"/>
      <c r="D32" s="76">
        <f>+D30-D31</f>
        <v>-14519</v>
      </c>
      <c r="E32" s="47"/>
      <c r="F32" s="76">
        <f>+F30-F31</f>
        <v>-36010</v>
      </c>
      <c r="G32" s="47"/>
      <c r="H32" s="76">
        <f>+H30-H31</f>
        <v>-82296</v>
      </c>
      <c r="I32" s="47"/>
      <c r="J32" s="76">
        <f>+J30-J31</f>
        <v>-640144</v>
      </c>
    </row>
    <row r="33" spans="1:10" ht="23.25" customHeight="1" thickTop="1" x14ac:dyDescent="0.45">
      <c r="A33" s="3" t="s">
        <v>92</v>
      </c>
      <c r="B33" s="114"/>
      <c r="C33" s="114"/>
      <c r="D33" s="47"/>
      <c r="E33" s="47"/>
      <c r="F33" s="47"/>
      <c r="G33" s="47"/>
      <c r="H33" s="47"/>
      <c r="I33" s="47"/>
      <c r="J33" s="47"/>
    </row>
    <row r="34" spans="1:10" ht="23.25" customHeight="1" x14ac:dyDescent="0.45">
      <c r="A34" s="77" t="s">
        <v>132</v>
      </c>
      <c r="B34" s="114"/>
      <c r="C34" s="114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77" t="s">
        <v>133</v>
      </c>
      <c r="B35" s="114"/>
      <c r="C35" s="114"/>
      <c r="D35" s="47"/>
      <c r="E35" s="47"/>
      <c r="F35" s="47"/>
      <c r="G35" s="47"/>
      <c r="H35" s="47"/>
      <c r="I35" s="47"/>
      <c r="J35" s="47"/>
    </row>
    <row r="36" spans="1:10" ht="23.25" customHeight="1" x14ac:dyDescent="0.45">
      <c r="A36" s="15" t="s">
        <v>134</v>
      </c>
      <c r="B36" s="114"/>
      <c r="C36" s="114"/>
      <c r="D36" s="47"/>
      <c r="E36" s="47"/>
      <c r="F36" s="47"/>
      <c r="G36" s="47"/>
      <c r="H36" s="47"/>
      <c r="I36" s="47"/>
      <c r="J36" s="47"/>
    </row>
    <row r="37" spans="1:10" ht="23.25" customHeight="1" x14ac:dyDescent="0.45">
      <c r="A37" s="15" t="s">
        <v>135</v>
      </c>
      <c r="B37" s="114">
        <v>27</v>
      </c>
      <c r="C37" s="114"/>
      <c r="D37" s="35">
        <v>0</v>
      </c>
      <c r="E37" s="20"/>
      <c r="F37" s="35">
        <v>275</v>
      </c>
      <c r="G37" s="20"/>
      <c r="H37" s="35">
        <v>0</v>
      </c>
      <c r="I37" s="20"/>
      <c r="J37" s="35">
        <v>0</v>
      </c>
    </row>
    <row r="38" spans="1:10" ht="23.25" customHeight="1" x14ac:dyDescent="0.45">
      <c r="A38" s="15" t="s">
        <v>136</v>
      </c>
      <c r="B38" s="114"/>
      <c r="C38" s="114"/>
      <c r="D38" s="20"/>
      <c r="E38" s="20"/>
      <c r="F38" s="20"/>
      <c r="G38" s="20"/>
      <c r="H38" s="20"/>
      <c r="I38" s="20"/>
      <c r="J38" s="20"/>
    </row>
    <row r="39" spans="1:10" ht="23.25" customHeight="1" x14ac:dyDescent="0.45">
      <c r="A39" s="15" t="s">
        <v>137</v>
      </c>
      <c r="B39" s="114"/>
      <c r="C39" s="114"/>
      <c r="D39" s="35">
        <f>SUM(D37)</f>
        <v>0</v>
      </c>
      <c r="E39" s="20"/>
      <c r="F39" s="35">
        <f>SUM(F37)</f>
        <v>275</v>
      </c>
      <c r="G39" s="20"/>
      <c r="H39" s="35">
        <f>SUM(H37)</f>
        <v>0</v>
      </c>
      <c r="I39" s="20"/>
      <c r="J39" s="35">
        <f>SUM(J37)</f>
        <v>0</v>
      </c>
    </row>
    <row r="40" spans="1:10" s="1" customFormat="1" ht="23.25" x14ac:dyDescent="0.5">
      <c r="A40" s="28" t="s">
        <v>0</v>
      </c>
      <c r="D40" s="72"/>
      <c r="E40" s="5"/>
      <c r="F40" s="72"/>
      <c r="G40" s="73"/>
      <c r="H40" s="72"/>
      <c r="I40" s="73"/>
      <c r="J40" s="72"/>
    </row>
    <row r="41" spans="1:10" s="1" customFormat="1" ht="23.25" x14ac:dyDescent="0.5">
      <c r="A41" s="28" t="s">
        <v>151</v>
      </c>
    </row>
    <row r="42" spans="1:10" s="1" customFormat="1" ht="21.75" customHeight="1" x14ac:dyDescent="0.5">
      <c r="A42" s="28"/>
      <c r="J42" s="74"/>
    </row>
    <row r="43" spans="1:10" ht="22.5" customHeight="1" x14ac:dyDescent="0.45">
      <c r="B43" s="116"/>
      <c r="C43" s="116"/>
      <c r="D43" s="130" t="s">
        <v>23</v>
      </c>
      <c r="E43" s="130"/>
      <c r="F43" s="130"/>
      <c r="G43" s="115"/>
      <c r="H43" s="130" t="s">
        <v>2</v>
      </c>
      <c r="I43" s="130"/>
      <c r="J43" s="130"/>
    </row>
    <row r="44" spans="1:10" ht="22.5" customHeight="1" x14ac:dyDescent="0.45">
      <c r="B44" s="116"/>
      <c r="C44" s="116"/>
      <c r="D44" s="131" t="s">
        <v>152</v>
      </c>
      <c r="E44" s="131"/>
      <c r="F44" s="131"/>
      <c r="G44" s="115"/>
      <c r="H44" s="131" t="s">
        <v>152</v>
      </c>
      <c r="I44" s="131"/>
      <c r="J44" s="131"/>
    </row>
    <row r="45" spans="1:10" ht="22.5" customHeight="1" x14ac:dyDescent="0.45">
      <c r="B45" s="116"/>
      <c r="C45" s="116"/>
      <c r="D45" s="131" t="s">
        <v>153</v>
      </c>
      <c r="E45" s="131"/>
      <c r="F45" s="131"/>
      <c r="G45" s="115"/>
      <c r="H45" s="131" t="s">
        <v>153</v>
      </c>
      <c r="I45" s="131"/>
      <c r="J45" s="131"/>
    </row>
    <row r="46" spans="1:10" ht="22.5" customHeight="1" x14ac:dyDescent="0.45">
      <c r="B46" s="114" t="s">
        <v>4</v>
      </c>
      <c r="C46" s="114"/>
      <c r="D46" s="40">
        <v>2562</v>
      </c>
      <c r="E46" s="40"/>
      <c r="F46" s="40">
        <v>2561</v>
      </c>
      <c r="G46" s="40"/>
      <c r="H46" s="40">
        <v>2562</v>
      </c>
      <c r="I46" s="40"/>
      <c r="J46" s="40">
        <v>2561</v>
      </c>
    </row>
    <row r="47" spans="1:10" ht="22.5" customHeight="1" x14ac:dyDescent="0.45">
      <c r="B47" s="114"/>
      <c r="C47" s="114"/>
      <c r="D47" s="129" t="s">
        <v>150</v>
      </c>
      <c r="E47" s="129"/>
      <c r="F47" s="129"/>
      <c r="G47" s="129"/>
      <c r="H47" s="129"/>
      <c r="I47" s="129"/>
      <c r="J47" s="129"/>
    </row>
    <row r="48" spans="1:10" ht="23.25" customHeight="1" x14ac:dyDescent="0.45">
      <c r="A48" s="4" t="s">
        <v>139</v>
      </c>
      <c r="B48" s="114"/>
      <c r="C48" s="114"/>
      <c r="D48" s="47"/>
      <c r="E48" s="47"/>
      <c r="F48" s="47"/>
      <c r="G48" s="47"/>
      <c r="H48" s="47"/>
      <c r="I48" s="47"/>
      <c r="J48" s="47"/>
    </row>
    <row r="49" spans="1:10" ht="23.25" customHeight="1" x14ac:dyDescent="0.45">
      <c r="A49" s="4" t="s">
        <v>140</v>
      </c>
      <c r="B49" s="114"/>
      <c r="C49" s="114"/>
      <c r="D49" s="47"/>
      <c r="E49" s="47"/>
      <c r="F49" s="47"/>
      <c r="G49" s="47"/>
      <c r="H49" s="47"/>
      <c r="I49" s="47"/>
      <c r="J49" s="47"/>
    </row>
    <row r="50" spans="1:10" ht="23.25" customHeight="1" x14ac:dyDescent="0.45">
      <c r="A50" s="15" t="s">
        <v>110</v>
      </c>
      <c r="B50" s="114">
        <v>8</v>
      </c>
      <c r="C50" s="114"/>
      <c r="D50" s="35">
        <v>270</v>
      </c>
      <c r="E50" s="20"/>
      <c r="F50" s="35">
        <v>77</v>
      </c>
      <c r="G50" s="20"/>
      <c r="H50" s="35">
        <v>270</v>
      </c>
      <c r="I50" s="20"/>
      <c r="J50" s="35">
        <v>77</v>
      </c>
    </row>
    <row r="51" spans="1:10" ht="23.25" customHeight="1" x14ac:dyDescent="0.45">
      <c r="A51" s="15" t="s">
        <v>141</v>
      </c>
      <c r="B51" s="114"/>
      <c r="C51" s="114"/>
      <c r="D51" s="20"/>
      <c r="E51" s="20"/>
      <c r="F51" s="20"/>
      <c r="G51" s="20"/>
      <c r="H51" s="20"/>
      <c r="I51" s="20"/>
      <c r="J51" s="20"/>
    </row>
    <row r="52" spans="1:10" ht="23.25" customHeight="1" x14ac:dyDescent="0.45">
      <c r="A52" s="15" t="s">
        <v>142</v>
      </c>
      <c r="B52" s="114"/>
      <c r="C52" s="114"/>
      <c r="D52" s="20">
        <f>SUM(D50)</f>
        <v>270</v>
      </c>
      <c r="E52" s="20"/>
      <c r="F52" s="20">
        <f>SUM(F50)</f>
        <v>77</v>
      </c>
      <c r="G52" s="20"/>
      <c r="H52" s="20">
        <f>SUM(H50)</f>
        <v>270</v>
      </c>
      <c r="I52" s="20"/>
      <c r="J52" s="20">
        <f>SUM(J50)</f>
        <v>77</v>
      </c>
    </row>
    <row r="53" spans="1:10" x14ac:dyDescent="0.45">
      <c r="A53" s="3" t="s">
        <v>164</v>
      </c>
      <c r="B53" s="6"/>
      <c r="C53" s="6"/>
      <c r="D53" s="53">
        <f>SUM(D39,D52)</f>
        <v>270</v>
      </c>
      <c r="E53" s="47"/>
      <c r="F53" s="53">
        <f>SUM(F39,F52)</f>
        <v>352</v>
      </c>
      <c r="G53" s="47"/>
      <c r="H53" s="53">
        <f>SUM(H39,H52)</f>
        <v>270</v>
      </c>
      <c r="I53" s="47"/>
      <c r="J53" s="53">
        <f>SUM(J39,J52)</f>
        <v>77</v>
      </c>
    </row>
    <row r="54" spans="1:10" ht="11.25" customHeight="1" x14ac:dyDescent="0.45">
      <c r="B54" s="114"/>
      <c r="C54" s="114"/>
      <c r="D54" s="116"/>
      <c r="E54" s="116"/>
      <c r="F54" s="116"/>
      <c r="G54" s="78"/>
      <c r="H54" s="116"/>
      <c r="I54" s="116"/>
      <c r="J54" s="116"/>
    </row>
    <row r="55" spans="1:10" ht="22.5" thickBot="1" x14ac:dyDescent="0.5">
      <c r="A55" s="3" t="s">
        <v>165</v>
      </c>
      <c r="B55" s="6"/>
      <c r="C55" s="6"/>
      <c r="D55" s="52">
        <f>SUM(D32,D53)</f>
        <v>-14249</v>
      </c>
      <c r="E55" s="47"/>
      <c r="F55" s="52">
        <f>SUM(F32,F53)</f>
        <v>-35658</v>
      </c>
      <c r="G55" s="47"/>
      <c r="H55" s="52">
        <f>SUM(H32,H53)</f>
        <v>-82026</v>
      </c>
      <c r="I55" s="47"/>
      <c r="J55" s="52">
        <f>SUM(J32,J53)</f>
        <v>-640067</v>
      </c>
    </row>
    <row r="56" spans="1:10" ht="22.5" thickTop="1" x14ac:dyDescent="0.45">
      <c r="A56" s="3"/>
      <c r="B56" s="6"/>
      <c r="C56" s="6"/>
      <c r="D56" s="47"/>
      <c r="E56" s="47"/>
      <c r="F56" s="47"/>
      <c r="G56" s="47"/>
      <c r="H56" s="47"/>
      <c r="I56" s="47"/>
      <c r="J56" s="47"/>
    </row>
    <row r="57" spans="1:10" ht="22.5" customHeight="1" x14ac:dyDescent="0.45">
      <c r="A57" s="3" t="s">
        <v>163</v>
      </c>
      <c r="B57" s="6"/>
      <c r="C57" s="6"/>
      <c r="D57" s="79"/>
      <c r="E57" s="80"/>
      <c r="F57" s="79"/>
      <c r="G57" s="80"/>
      <c r="H57" s="79"/>
      <c r="I57" s="80"/>
      <c r="J57" s="79"/>
    </row>
    <row r="58" spans="1:10" ht="22.5" customHeight="1" x14ac:dyDescent="0.45">
      <c r="A58" s="15" t="s">
        <v>43</v>
      </c>
      <c r="B58" s="6"/>
      <c r="C58" s="6"/>
      <c r="D58" s="22">
        <f>D60-D59</f>
        <v>-14519</v>
      </c>
      <c r="E58" s="22"/>
      <c r="F58" s="22">
        <f>F60-F59</f>
        <v>-18676</v>
      </c>
      <c r="G58" s="22"/>
      <c r="H58" s="22">
        <f>H60-H59</f>
        <v>-82296</v>
      </c>
      <c r="I58" s="22"/>
      <c r="J58" s="22">
        <f>+J32</f>
        <v>-640144</v>
      </c>
    </row>
    <row r="59" spans="1:10" ht="22.5" customHeight="1" x14ac:dyDescent="0.45">
      <c r="A59" s="15" t="s">
        <v>44</v>
      </c>
      <c r="B59" s="114"/>
      <c r="C59" s="114"/>
      <c r="D59" s="35">
        <v>0</v>
      </c>
      <c r="E59" s="22"/>
      <c r="F59" s="35">
        <v>-17334</v>
      </c>
      <c r="G59" s="22"/>
      <c r="H59" s="35">
        <v>0</v>
      </c>
      <c r="I59" s="22"/>
      <c r="J59" s="35">
        <v>0</v>
      </c>
    </row>
    <row r="60" spans="1:10" ht="22.5" thickBot="1" x14ac:dyDescent="0.5">
      <c r="A60" s="3" t="s">
        <v>162</v>
      </c>
      <c r="B60" s="114"/>
      <c r="C60" s="114"/>
      <c r="D60" s="52">
        <f>D32</f>
        <v>-14519</v>
      </c>
      <c r="E60" s="46"/>
      <c r="F60" s="52">
        <f>F32</f>
        <v>-36010</v>
      </c>
      <c r="G60" s="46"/>
      <c r="H60" s="52">
        <f>H32</f>
        <v>-82296</v>
      </c>
      <c r="I60" s="46"/>
      <c r="J60" s="52">
        <f>SUM(J58:J59)</f>
        <v>-640144</v>
      </c>
    </row>
    <row r="61" spans="1:10" ht="15.75" customHeight="1" thickTop="1" x14ac:dyDescent="0.45">
      <c r="A61" s="3"/>
      <c r="B61" s="114"/>
      <c r="C61" s="114"/>
      <c r="D61" s="47"/>
      <c r="E61" s="46"/>
      <c r="F61" s="47"/>
      <c r="G61" s="46"/>
      <c r="H61" s="47"/>
      <c r="I61" s="46"/>
      <c r="J61" s="47"/>
    </row>
    <row r="62" spans="1:10" ht="22.5" customHeight="1" x14ac:dyDescent="0.45">
      <c r="A62" s="3" t="s">
        <v>166</v>
      </c>
      <c r="B62" s="6"/>
      <c r="C62" s="6"/>
      <c r="D62" s="79"/>
      <c r="E62" s="80"/>
      <c r="F62" s="79"/>
      <c r="G62" s="80"/>
      <c r="H62" s="79"/>
      <c r="I62" s="80"/>
      <c r="J62" s="79"/>
    </row>
    <row r="63" spans="1:10" ht="22.5" customHeight="1" x14ac:dyDescent="0.45">
      <c r="A63" s="15" t="s">
        <v>43</v>
      </c>
      <c r="B63" s="6"/>
      <c r="C63" s="6"/>
      <c r="D63" s="22">
        <f>D65-D64</f>
        <v>-14249</v>
      </c>
      <c r="E63" s="22"/>
      <c r="F63" s="22">
        <f>F65-F64</f>
        <v>-18324</v>
      </c>
      <c r="G63" s="22"/>
      <c r="H63" s="22">
        <f>H65-H64</f>
        <v>-82026</v>
      </c>
      <c r="I63" s="22"/>
      <c r="J63" s="22">
        <f>+J55</f>
        <v>-640067</v>
      </c>
    </row>
    <row r="64" spans="1:10" ht="22.5" customHeight="1" x14ac:dyDescent="0.45">
      <c r="A64" s="15" t="s">
        <v>44</v>
      </c>
      <c r="B64" s="114"/>
      <c r="C64" s="114"/>
      <c r="D64" s="35">
        <v>0</v>
      </c>
      <c r="E64" s="22"/>
      <c r="F64" s="35">
        <v>-17334</v>
      </c>
      <c r="G64" s="22"/>
      <c r="H64" s="35">
        <v>0</v>
      </c>
      <c r="I64" s="22"/>
      <c r="J64" s="35">
        <f>J59</f>
        <v>0</v>
      </c>
    </row>
    <row r="65" spans="1:10" ht="22.5" thickBot="1" x14ac:dyDescent="0.5">
      <c r="A65" s="3" t="s">
        <v>165</v>
      </c>
      <c r="B65" s="114"/>
      <c r="C65" s="114"/>
      <c r="D65" s="52">
        <f>D55</f>
        <v>-14249</v>
      </c>
      <c r="E65" s="46"/>
      <c r="F65" s="52">
        <f>+F55</f>
        <v>-35658</v>
      </c>
      <c r="G65" s="46"/>
      <c r="H65" s="52">
        <f>H55</f>
        <v>-82026</v>
      </c>
      <c r="I65" s="46"/>
      <c r="J65" s="52">
        <f>SUM(J63:J64)</f>
        <v>-640067</v>
      </c>
    </row>
    <row r="66" spans="1:10" ht="15.75" customHeight="1" thickTop="1" x14ac:dyDescent="0.45">
      <c r="A66" s="3"/>
      <c r="B66" s="121"/>
      <c r="C66" s="121"/>
      <c r="D66" s="47"/>
      <c r="E66" s="46"/>
      <c r="F66" s="47"/>
      <c r="G66" s="46"/>
      <c r="H66" s="47"/>
      <c r="I66" s="46"/>
      <c r="J66" s="47"/>
    </row>
    <row r="67" spans="1:10" x14ac:dyDescent="0.45">
      <c r="A67" s="3" t="s">
        <v>192</v>
      </c>
      <c r="B67" s="121"/>
      <c r="C67" s="121"/>
      <c r="D67" s="47"/>
      <c r="E67" s="47"/>
      <c r="F67" s="47"/>
      <c r="G67" s="47"/>
      <c r="H67" s="47"/>
      <c r="I67" s="47"/>
      <c r="J67" s="47"/>
    </row>
    <row r="68" spans="1:10" ht="23.25" customHeight="1" thickBot="1" x14ac:dyDescent="0.5">
      <c r="A68" s="15" t="s">
        <v>236</v>
      </c>
      <c r="B68" s="118">
        <v>31</v>
      </c>
      <c r="C68" s="114"/>
      <c r="D68" s="81">
        <v>-1E-4</v>
      </c>
      <c r="E68" s="82"/>
      <c r="F68" s="81">
        <v>-1E-4</v>
      </c>
      <c r="G68" s="82"/>
      <c r="H68" s="81">
        <v>-2.9999999999999997E-4</v>
      </c>
      <c r="I68" s="82"/>
      <c r="J68" s="81">
        <v>-3.0999999999999999E-3</v>
      </c>
    </row>
    <row r="69" spans="1:10" ht="23.25" customHeight="1" thickTop="1" x14ac:dyDescent="0.45">
      <c r="B69" s="114"/>
      <c r="C69" s="114"/>
      <c r="D69" s="82"/>
      <c r="E69" s="82"/>
      <c r="F69" s="82"/>
      <c r="G69" s="82"/>
      <c r="H69" s="82"/>
      <c r="I69" s="82"/>
      <c r="J69" s="82"/>
    </row>
  </sheetData>
  <sheetProtection password="F7ED" sheet="1" objects="1" scenarios="1"/>
  <mergeCells count="14">
    <mergeCell ref="D47:J47"/>
    <mergeCell ref="D8:J8"/>
    <mergeCell ref="D43:F43"/>
    <mergeCell ref="H43:J43"/>
    <mergeCell ref="D44:F44"/>
    <mergeCell ref="H44:J44"/>
    <mergeCell ref="D45:F45"/>
    <mergeCell ref="H45:J45"/>
    <mergeCell ref="D4:F4"/>
    <mergeCell ref="H4:J4"/>
    <mergeCell ref="D5:F5"/>
    <mergeCell ref="H5:J5"/>
    <mergeCell ref="D6:F6"/>
    <mergeCell ref="H6:J6"/>
  </mergeCells>
  <pageMargins left="0.6692913385826772" right="0.35" top="0.70866141732283472" bottom="0.39370078740157483" header="0.62992125984251968" footer="0.31496062992125984"/>
  <pageSetup paperSize="9" scale="85" firstPageNumber="6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49"/>
  <sheetViews>
    <sheetView showGridLines="0" view="pageBreakPreview" topLeftCell="A28" zoomScale="90" zoomScaleSheetLayoutView="90" workbookViewId="0">
      <selection activeCell="R43" sqref="R43"/>
    </sheetView>
  </sheetViews>
  <sheetFormatPr defaultRowHeight="23.25" customHeight="1" x14ac:dyDescent="0.45"/>
  <cols>
    <col min="1" max="1" width="40.28515625" style="13" customWidth="1"/>
    <col min="2" max="2" width="7.5703125" style="8" customWidth="1"/>
    <col min="3" max="3" width="1.140625" style="12" customWidth="1"/>
    <col min="4" max="4" width="14" style="12" customWidth="1"/>
    <col min="5" max="5" width="1.7109375" style="12" customWidth="1"/>
    <col min="6" max="6" width="14" style="12" customWidth="1"/>
    <col min="7" max="7" width="1.7109375" style="12" customWidth="1"/>
    <col min="8" max="8" width="13.28515625" style="12" customWidth="1"/>
    <col min="9" max="9" width="1.7109375" style="12" customWidth="1"/>
    <col min="10" max="10" width="12.7109375" style="12" customWidth="1"/>
    <col min="11" max="11" width="1.85546875" style="12" customWidth="1"/>
    <col min="12" max="12" width="11.85546875" style="12" bestFit="1" customWidth="1"/>
    <col min="13" max="13" width="2" style="12" customWidth="1"/>
    <col min="14" max="14" width="14.140625" style="12" bestFit="1" customWidth="1"/>
    <col min="15" max="15" width="2" style="12" customWidth="1"/>
    <col min="16" max="16" width="13.7109375" style="12" customWidth="1"/>
    <col min="17" max="17" width="1.7109375" style="12" customWidth="1"/>
    <col min="18" max="18" width="13.5703125" style="12" customWidth="1"/>
    <col min="19" max="19" width="1.7109375" style="12" customWidth="1"/>
    <col min="20" max="20" width="13.42578125" style="12" customWidth="1"/>
    <col min="21" max="21" width="1.7109375" style="12" customWidth="1"/>
    <col min="22" max="22" width="13.5703125" style="12" bestFit="1" customWidth="1"/>
    <col min="23" max="23" width="1" style="12" customWidth="1"/>
    <col min="24" max="24" width="18.7109375" style="12" bestFit="1" customWidth="1"/>
    <col min="25" max="16384" width="9.140625" style="12"/>
  </cols>
  <sheetData>
    <row r="1" spans="1:24" s="1" customFormat="1" ht="23.25" customHeight="1" x14ac:dyDescent="0.5">
      <c r="A1" s="28" t="s">
        <v>0</v>
      </c>
      <c r="B1" s="7"/>
    </row>
    <row r="2" spans="1:24" s="1" customFormat="1" ht="23.25" customHeight="1" x14ac:dyDescent="0.55000000000000004">
      <c r="A2" s="28" t="s">
        <v>154</v>
      </c>
      <c r="B2" s="7"/>
      <c r="X2" s="55"/>
    </row>
    <row r="3" spans="1:24" s="1" customFormat="1" ht="23.25" customHeight="1" x14ac:dyDescent="0.55000000000000004">
      <c r="A3" s="28"/>
      <c r="B3" s="7"/>
      <c r="X3" s="55"/>
    </row>
    <row r="4" spans="1:24" s="30" customFormat="1" ht="20.25" customHeight="1" x14ac:dyDescent="0.55000000000000004">
      <c r="A4" s="36"/>
      <c r="B4" s="42"/>
      <c r="D4" s="132" t="s">
        <v>23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X4" s="56"/>
    </row>
    <row r="5" spans="1:24" x14ac:dyDescent="0.55000000000000004">
      <c r="D5" s="31"/>
      <c r="E5" s="31"/>
      <c r="F5" s="31"/>
      <c r="G5" s="31"/>
      <c r="H5" s="31"/>
      <c r="I5" s="31"/>
      <c r="J5" s="31"/>
      <c r="K5" s="31"/>
      <c r="O5" s="39"/>
      <c r="P5" s="31" t="s">
        <v>145</v>
      </c>
      <c r="Q5" s="31"/>
      <c r="R5" s="31"/>
      <c r="S5" s="117"/>
      <c r="T5" s="117"/>
      <c r="U5" s="117"/>
      <c r="V5" s="117"/>
      <c r="X5" s="55"/>
    </row>
    <row r="6" spans="1:24" x14ac:dyDescent="0.55000000000000004">
      <c r="D6" s="31"/>
      <c r="E6" s="31"/>
      <c r="F6" s="31"/>
      <c r="G6" s="31"/>
      <c r="H6" s="31"/>
      <c r="I6" s="31"/>
      <c r="J6" s="67" t="s">
        <v>196</v>
      </c>
      <c r="K6" s="31"/>
      <c r="L6" s="133" t="s">
        <v>29</v>
      </c>
      <c r="M6" s="133"/>
      <c r="N6" s="133"/>
      <c r="O6" s="39"/>
      <c r="P6" s="71" t="s">
        <v>25</v>
      </c>
      <c r="Q6" s="31"/>
      <c r="R6" s="31"/>
      <c r="S6" s="117"/>
      <c r="T6" s="117"/>
      <c r="U6" s="117"/>
      <c r="V6" s="117"/>
      <c r="X6" s="55"/>
    </row>
    <row r="7" spans="1:24" ht="21.75" x14ac:dyDescent="0.45">
      <c r="B7" s="14"/>
      <c r="C7" s="114"/>
      <c r="D7" s="14"/>
      <c r="H7" s="40" t="s">
        <v>81</v>
      </c>
      <c r="I7" s="40"/>
      <c r="J7" s="14" t="s">
        <v>197</v>
      </c>
      <c r="K7" s="14"/>
      <c r="L7" s="40"/>
      <c r="M7" s="40"/>
      <c r="O7" s="41"/>
      <c r="P7" s="14" t="s">
        <v>143</v>
      </c>
      <c r="R7" s="40" t="s">
        <v>46</v>
      </c>
      <c r="T7" s="40" t="s">
        <v>68</v>
      </c>
      <c r="U7" s="41"/>
      <c r="W7" s="9"/>
    </row>
    <row r="8" spans="1:24" ht="21.75" x14ac:dyDescent="0.45">
      <c r="B8" s="114"/>
      <c r="C8" s="114"/>
      <c r="D8" s="40" t="s">
        <v>64</v>
      </c>
      <c r="E8" s="41"/>
      <c r="F8" s="40" t="s">
        <v>193</v>
      </c>
      <c r="G8" s="41"/>
      <c r="H8" s="40" t="s">
        <v>82</v>
      </c>
      <c r="I8" s="40"/>
      <c r="J8" s="14" t="s">
        <v>194</v>
      </c>
      <c r="K8" s="14"/>
      <c r="L8" s="40" t="s">
        <v>66</v>
      </c>
      <c r="M8" s="40"/>
      <c r="N8" s="14" t="s">
        <v>96</v>
      </c>
      <c r="P8" s="14" t="s">
        <v>144</v>
      </c>
      <c r="R8" s="40" t="s">
        <v>67</v>
      </c>
      <c r="T8" s="40" t="s">
        <v>45</v>
      </c>
      <c r="U8" s="41"/>
      <c r="V8" s="40" t="s">
        <v>46</v>
      </c>
      <c r="W8" s="9"/>
    </row>
    <row r="9" spans="1:24" ht="21.75" x14ac:dyDescent="0.45">
      <c r="B9" s="114" t="s">
        <v>4</v>
      </c>
      <c r="C9" s="114"/>
      <c r="D9" s="40" t="s">
        <v>65</v>
      </c>
      <c r="E9" s="41"/>
      <c r="F9" s="40" t="s">
        <v>47</v>
      </c>
      <c r="G9" s="41"/>
      <c r="H9" s="40" t="s">
        <v>47</v>
      </c>
      <c r="I9" s="40"/>
      <c r="J9" s="40" t="s">
        <v>195</v>
      </c>
      <c r="K9" s="14"/>
      <c r="L9" s="40" t="s">
        <v>50</v>
      </c>
      <c r="N9" s="40" t="s">
        <v>97</v>
      </c>
      <c r="O9" s="40"/>
      <c r="P9" s="40" t="s">
        <v>83</v>
      </c>
      <c r="R9" s="40"/>
      <c r="T9" s="40" t="s">
        <v>48</v>
      </c>
      <c r="U9" s="41"/>
      <c r="V9" s="40" t="s">
        <v>49</v>
      </c>
      <c r="W9" s="9"/>
    </row>
    <row r="10" spans="1:24" ht="21.75" x14ac:dyDescent="0.45">
      <c r="B10" s="114"/>
      <c r="C10" s="114"/>
      <c r="D10" s="129" t="s">
        <v>150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9"/>
    </row>
    <row r="11" spans="1:24" s="37" customFormat="1" ht="21.75" x14ac:dyDescent="0.45">
      <c r="A11" s="64" t="s">
        <v>157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0"/>
    </row>
    <row r="12" spans="1:24" ht="5.25" customHeight="1" x14ac:dyDescent="0.45"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9"/>
    </row>
    <row r="13" spans="1:24" ht="21.75" x14ac:dyDescent="0.45">
      <c r="A13" s="3" t="s">
        <v>102</v>
      </c>
      <c r="B13" s="119"/>
      <c r="C13" s="119"/>
      <c r="D13" s="10">
        <v>2035915</v>
      </c>
      <c r="E13" s="48"/>
      <c r="F13" s="10">
        <v>1307482</v>
      </c>
      <c r="G13" s="48"/>
      <c r="H13" s="10">
        <v>464905</v>
      </c>
      <c r="I13" s="10"/>
      <c r="J13" s="10">
        <v>-46926</v>
      </c>
      <c r="K13" s="10"/>
      <c r="L13" s="10">
        <v>2096</v>
      </c>
      <c r="M13" s="47"/>
      <c r="N13" s="10">
        <v>-2638066</v>
      </c>
      <c r="O13" s="10"/>
      <c r="P13" s="10">
        <v>1058</v>
      </c>
      <c r="Q13" s="10"/>
      <c r="R13" s="10">
        <f>SUM(D13:P13)</f>
        <v>1126464</v>
      </c>
      <c r="S13" s="10"/>
      <c r="T13" s="10">
        <v>-280805</v>
      </c>
      <c r="U13" s="10"/>
      <c r="V13" s="10">
        <f>SUM(R13:T13)</f>
        <v>845659</v>
      </c>
      <c r="W13" s="9"/>
    </row>
    <row r="14" spans="1:24" ht="6.75" customHeight="1" x14ac:dyDescent="0.45">
      <c r="A14" s="3"/>
      <c r="B14" s="13"/>
      <c r="C14" s="8"/>
      <c r="D14" s="19"/>
      <c r="E14" s="21"/>
      <c r="F14" s="19"/>
      <c r="G14" s="21"/>
      <c r="H14" s="19"/>
      <c r="I14" s="19"/>
      <c r="J14" s="19"/>
      <c r="K14" s="19"/>
      <c r="L14" s="19"/>
      <c r="M14" s="20"/>
      <c r="N14" s="19"/>
      <c r="O14" s="19"/>
      <c r="P14" s="19"/>
      <c r="Q14" s="19"/>
      <c r="R14" s="19"/>
      <c r="S14" s="19"/>
      <c r="T14" s="19"/>
      <c r="U14" s="19"/>
      <c r="V14" s="19"/>
    </row>
    <row r="15" spans="1:24" ht="21.75" x14ac:dyDescent="0.45">
      <c r="A15" s="3" t="s">
        <v>88</v>
      </c>
      <c r="B15" s="13"/>
      <c r="C15" s="8"/>
      <c r="D15" s="10"/>
      <c r="E15" s="48"/>
      <c r="F15" s="10"/>
      <c r="G15" s="48"/>
      <c r="H15" s="10"/>
      <c r="I15" s="10"/>
      <c r="J15" s="10"/>
      <c r="K15" s="10"/>
      <c r="L15" s="10"/>
      <c r="M15" s="47"/>
      <c r="N15" s="10"/>
      <c r="O15" s="10"/>
      <c r="P15" s="10"/>
      <c r="Q15" s="10"/>
      <c r="R15" s="10"/>
      <c r="S15" s="10"/>
      <c r="T15" s="10"/>
      <c r="U15" s="10"/>
      <c r="V15" s="10"/>
    </row>
    <row r="16" spans="1:24" ht="21.75" x14ac:dyDescent="0.45">
      <c r="A16" s="3" t="s">
        <v>89</v>
      </c>
      <c r="B16" s="13"/>
      <c r="C16" s="8"/>
      <c r="D16" s="10"/>
      <c r="E16" s="48"/>
      <c r="F16" s="10"/>
      <c r="G16" s="48"/>
      <c r="H16" s="10"/>
      <c r="I16" s="10"/>
      <c r="J16" s="10"/>
      <c r="K16" s="10"/>
      <c r="L16" s="10"/>
      <c r="M16" s="47"/>
      <c r="N16" s="10"/>
      <c r="O16" s="10"/>
      <c r="P16" s="10"/>
      <c r="Q16" s="10"/>
      <c r="R16" s="10"/>
      <c r="S16" s="10"/>
      <c r="T16" s="10"/>
      <c r="U16" s="10"/>
      <c r="V16" s="10"/>
    </row>
    <row r="17" spans="1:24" s="37" customFormat="1" ht="21.75" x14ac:dyDescent="0.45">
      <c r="A17" s="3" t="s">
        <v>146</v>
      </c>
      <c r="B17" s="6"/>
      <c r="C17" s="11"/>
      <c r="D17" s="60"/>
      <c r="E17" s="48"/>
      <c r="F17" s="60"/>
      <c r="G17" s="48"/>
      <c r="H17" s="60"/>
      <c r="I17" s="60"/>
      <c r="J17" s="60"/>
      <c r="K17" s="49"/>
      <c r="L17" s="60"/>
      <c r="M17" s="61"/>
      <c r="N17" s="60"/>
      <c r="O17" s="49"/>
      <c r="P17" s="60"/>
      <c r="Q17" s="49"/>
      <c r="R17" s="60"/>
      <c r="S17" s="51"/>
      <c r="T17" s="60"/>
      <c r="U17" s="51"/>
      <c r="V17" s="60"/>
    </row>
    <row r="18" spans="1:24" ht="21.75" x14ac:dyDescent="0.45">
      <c r="A18" s="15" t="s">
        <v>147</v>
      </c>
      <c r="B18" s="119"/>
      <c r="C18" s="8"/>
      <c r="D18" s="25">
        <v>0</v>
      </c>
      <c r="E18" s="21"/>
      <c r="F18" s="25">
        <v>0</v>
      </c>
      <c r="G18" s="21"/>
      <c r="H18" s="25">
        <v>0</v>
      </c>
      <c r="I18" s="25"/>
      <c r="J18" s="25">
        <v>-322722</v>
      </c>
      <c r="K18" s="18"/>
      <c r="L18" s="25">
        <v>0</v>
      </c>
      <c r="M18" s="21"/>
      <c r="N18" s="25">
        <v>0</v>
      </c>
      <c r="O18" s="21"/>
      <c r="P18" s="25">
        <v>0</v>
      </c>
      <c r="Q18" s="18"/>
      <c r="R18" s="19">
        <f>SUM(D18:P18)</f>
        <v>-322722</v>
      </c>
      <c r="S18" s="17"/>
      <c r="T18" s="25">
        <v>298139</v>
      </c>
      <c r="U18" s="17"/>
      <c r="V18" s="62">
        <f>SUM(R18:T18)</f>
        <v>-24583</v>
      </c>
    </row>
    <row r="19" spans="1:24" s="37" customFormat="1" ht="21.75" x14ac:dyDescent="0.45">
      <c r="A19" s="3" t="s">
        <v>148</v>
      </c>
      <c r="B19" s="6"/>
      <c r="C19" s="11"/>
      <c r="D19" s="65">
        <f>SUM(D18:D18)</f>
        <v>0</v>
      </c>
      <c r="E19" s="48"/>
      <c r="F19" s="65">
        <f>SUM(F18:F18)</f>
        <v>0</v>
      </c>
      <c r="G19" s="48"/>
      <c r="H19" s="65">
        <f>SUM(H18:H18)</f>
        <v>0</v>
      </c>
      <c r="I19" s="60"/>
      <c r="J19" s="65">
        <f>SUM(J18:J18)</f>
        <v>-322722</v>
      </c>
      <c r="K19" s="49"/>
      <c r="L19" s="65">
        <f>SUM(L18:L18)</f>
        <v>0</v>
      </c>
      <c r="M19" s="61"/>
      <c r="N19" s="65">
        <f>SUM(N18:N18)</f>
        <v>0</v>
      </c>
      <c r="O19" s="49"/>
      <c r="P19" s="65">
        <f>SUM(P18:P18)</f>
        <v>0</v>
      </c>
      <c r="Q19" s="49"/>
      <c r="R19" s="65">
        <f>SUM(R18:R18)</f>
        <v>-322722</v>
      </c>
      <c r="S19" s="51"/>
      <c r="T19" s="65">
        <f>SUM(T18:T18)</f>
        <v>298139</v>
      </c>
      <c r="U19" s="51"/>
      <c r="V19" s="65">
        <f>SUM(V18:V18)</f>
        <v>-24583</v>
      </c>
    </row>
    <row r="20" spans="1:24" ht="21.75" x14ac:dyDescent="0.45">
      <c r="A20" s="3" t="s">
        <v>94</v>
      </c>
      <c r="B20" s="13"/>
      <c r="C20" s="8"/>
      <c r="D20" s="10"/>
      <c r="E20" s="48"/>
      <c r="F20" s="10"/>
      <c r="G20" s="48"/>
      <c r="H20" s="10"/>
      <c r="I20" s="10"/>
      <c r="J20" s="10"/>
      <c r="K20" s="10"/>
      <c r="L20" s="10"/>
      <c r="M20" s="47"/>
      <c r="N20" s="10"/>
      <c r="O20" s="10"/>
      <c r="P20" s="10"/>
      <c r="Q20" s="10"/>
      <c r="R20" s="10"/>
      <c r="S20" s="10"/>
      <c r="T20" s="10"/>
      <c r="U20" s="10"/>
      <c r="V20" s="10"/>
    </row>
    <row r="21" spans="1:24" ht="21.75" x14ac:dyDescent="0.45">
      <c r="A21" s="3" t="s">
        <v>89</v>
      </c>
      <c r="B21" s="13"/>
      <c r="C21" s="8"/>
      <c r="D21" s="63">
        <f>SUM(D19)</f>
        <v>0</v>
      </c>
      <c r="E21" s="48"/>
      <c r="F21" s="63">
        <f>SUM(F19)</f>
        <v>0</v>
      </c>
      <c r="G21" s="48"/>
      <c r="H21" s="63">
        <f>SUM(H19)</f>
        <v>0</v>
      </c>
      <c r="I21" s="60"/>
      <c r="J21" s="63">
        <f>SUM(J19)</f>
        <v>-322722</v>
      </c>
      <c r="K21" s="49"/>
      <c r="L21" s="63">
        <f>SUM(L19)</f>
        <v>0</v>
      </c>
      <c r="M21" s="61"/>
      <c r="N21" s="63">
        <f>SUM(N19)</f>
        <v>0</v>
      </c>
      <c r="O21" s="49"/>
      <c r="P21" s="63">
        <f>SUM(P19)</f>
        <v>0</v>
      </c>
      <c r="Q21" s="49"/>
      <c r="R21" s="63">
        <f>SUM(R19)</f>
        <v>-322722</v>
      </c>
      <c r="S21" s="51"/>
      <c r="T21" s="63">
        <f>SUM(T19)</f>
        <v>298139</v>
      </c>
      <c r="U21" s="51"/>
      <c r="V21" s="63">
        <f>SUM(V19)</f>
        <v>-24583</v>
      </c>
    </row>
    <row r="22" spans="1:24" ht="6.75" customHeight="1" x14ac:dyDescent="0.45">
      <c r="A22" s="15"/>
      <c r="B22" s="119"/>
      <c r="C22" s="8"/>
      <c r="D22" s="25"/>
      <c r="E22" s="21"/>
      <c r="F22" s="25"/>
      <c r="G22" s="21"/>
      <c r="H22" s="25"/>
      <c r="I22" s="25"/>
      <c r="J22" s="18"/>
      <c r="K22" s="18"/>
      <c r="L22" s="45"/>
      <c r="M22" s="44"/>
      <c r="N22" s="44"/>
      <c r="O22" s="18"/>
      <c r="P22" s="18"/>
      <c r="Q22" s="18"/>
      <c r="R22" s="18"/>
      <c r="S22" s="17"/>
      <c r="T22" s="17"/>
      <c r="U22" s="17"/>
      <c r="V22" s="19"/>
    </row>
    <row r="23" spans="1:24" ht="21.75" x14ac:dyDescent="0.45">
      <c r="A23" s="3" t="s">
        <v>155</v>
      </c>
      <c r="B23" s="119"/>
      <c r="C23" s="8"/>
      <c r="D23" s="25"/>
      <c r="E23" s="21"/>
      <c r="F23" s="25"/>
      <c r="G23" s="21"/>
      <c r="H23" s="25"/>
      <c r="I23" s="25"/>
      <c r="J23" s="18"/>
      <c r="K23" s="18"/>
      <c r="L23" s="45"/>
      <c r="M23" s="44"/>
      <c r="N23" s="44"/>
      <c r="O23" s="18"/>
      <c r="P23" s="18"/>
      <c r="Q23" s="18"/>
      <c r="R23" s="18"/>
      <c r="S23" s="17"/>
      <c r="T23" s="17"/>
      <c r="U23" s="17"/>
      <c r="V23" s="19"/>
    </row>
    <row r="24" spans="1:24" ht="21.75" x14ac:dyDescent="0.45">
      <c r="A24" s="15" t="s">
        <v>167</v>
      </c>
      <c r="B24" s="119"/>
      <c r="C24" s="8"/>
      <c r="D24" s="25">
        <v>0</v>
      </c>
      <c r="E24" s="21"/>
      <c r="F24" s="25">
        <v>0</v>
      </c>
      <c r="G24" s="21"/>
      <c r="H24" s="25">
        <v>0</v>
      </c>
      <c r="I24" s="25"/>
      <c r="J24" s="18">
        <v>0</v>
      </c>
      <c r="K24" s="18"/>
      <c r="L24" s="45">
        <v>0</v>
      </c>
      <c r="M24" s="44"/>
      <c r="N24" s="44">
        <f>+PL!F58</f>
        <v>-18676</v>
      </c>
      <c r="O24" s="18"/>
      <c r="P24" s="18">
        <v>0</v>
      </c>
      <c r="Q24" s="18"/>
      <c r="R24" s="18">
        <f>SUM(D24:P24)</f>
        <v>-18676</v>
      </c>
      <c r="S24" s="17"/>
      <c r="T24" s="17">
        <f>+PL!F59</f>
        <v>-17334</v>
      </c>
      <c r="U24" s="17"/>
      <c r="V24" s="18">
        <f>SUM(R24:T24)</f>
        <v>-36010</v>
      </c>
    </row>
    <row r="25" spans="1:24" ht="21.75" x14ac:dyDescent="0.45">
      <c r="A25" s="15" t="s">
        <v>156</v>
      </c>
      <c r="B25" s="119">
        <v>8</v>
      </c>
      <c r="C25" s="8"/>
      <c r="D25" s="25">
        <v>0</v>
      </c>
      <c r="E25" s="21"/>
      <c r="F25" s="25">
        <v>0</v>
      </c>
      <c r="G25" s="21"/>
      <c r="H25" s="25">
        <v>0</v>
      </c>
      <c r="I25" s="25"/>
      <c r="J25" s="18">
        <v>0</v>
      </c>
      <c r="K25" s="18"/>
      <c r="L25" s="45">
        <v>0</v>
      </c>
      <c r="M25" s="44"/>
      <c r="N25" s="44">
        <v>275</v>
      </c>
      <c r="O25" s="18"/>
      <c r="P25" s="18">
        <v>77</v>
      </c>
      <c r="Q25" s="18"/>
      <c r="R25" s="18">
        <f>SUM(D25:P25)</f>
        <v>352</v>
      </c>
      <c r="S25" s="17"/>
      <c r="T25" s="17">
        <v>0</v>
      </c>
      <c r="U25" s="17"/>
      <c r="V25" s="18">
        <f>SUM(R25:T25)</f>
        <v>352</v>
      </c>
    </row>
    <row r="26" spans="1:24" s="37" customFormat="1" ht="21.75" x14ac:dyDescent="0.45">
      <c r="A26" s="3" t="s">
        <v>90</v>
      </c>
      <c r="B26" s="6"/>
      <c r="C26" s="11"/>
      <c r="D26" s="65">
        <f>SUM(D24:D25)</f>
        <v>0</v>
      </c>
      <c r="E26" s="48"/>
      <c r="F26" s="65">
        <f>SUM(F24:F25)</f>
        <v>0</v>
      </c>
      <c r="G26" s="48"/>
      <c r="H26" s="65">
        <f>SUM(H24:H25)</f>
        <v>0</v>
      </c>
      <c r="I26" s="60"/>
      <c r="J26" s="65">
        <f>SUM(J24:J25)</f>
        <v>0</v>
      </c>
      <c r="K26" s="49"/>
      <c r="L26" s="65">
        <f>SUM(L24:L25)</f>
        <v>0</v>
      </c>
      <c r="M26" s="61"/>
      <c r="N26" s="65">
        <f>SUM(N24:N25)</f>
        <v>-18401</v>
      </c>
      <c r="O26" s="49"/>
      <c r="P26" s="65">
        <f>SUM(P24:P25)</f>
        <v>77</v>
      </c>
      <c r="Q26" s="49"/>
      <c r="R26" s="65">
        <f>SUM(R24:R25)</f>
        <v>-18324</v>
      </c>
      <c r="S26" s="51"/>
      <c r="T26" s="65">
        <f>SUM(T24:T25)</f>
        <v>-17334</v>
      </c>
      <c r="U26" s="51"/>
      <c r="V26" s="65">
        <f>SUM(V24:V25)</f>
        <v>-35658</v>
      </c>
    </row>
    <row r="27" spans="1:24" s="37" customFormat="1" ht="23.25" customHeight="1" thickBot="1" x14ac:dyDescent="0.5">
      <c r="A27" s="3" t="s">
        <v>160</v>
      </c>
      <c r="B27" s="6"/>
      <c r="C27" s="120"/>
      <c r="D27" s="68">
        <f>D13+D21+D26</f>
        <v>2035915</v>
      </c>
      <c r="E27" s="49"/>
      <c r="F27" s="68">
        <f>F13+F21+F26</f>
        <v>1307482</v>
      </c>
      <c r="G27" s="49"/>
      <c r="H27" s="68">
        <f>H13+H21+H26</f>
        <v>464905</v>
      </c>
      <c r="I27" s="10"/>
      <c r="J27" s="68">
        <f>J13+J21+J26</f>
        <v>-369648</v>
      </c>
      <c r="K27" s="50"/>
      <c r="L27" s="68">
        <f>L13+L21+L26</f>
        <v>2096</v>
      </c>
      <c r="M27" s="10"/>
      <c r="N27" s="68">
        <f>N13+N21+N26</f>
        <v>-2656467</v>
      </c>
      <c r="O27" s="10"/>
      <c r="P27" s="68">
        <f>P13+P21+P26</f>
        <v>1135</v>
      </c>
      <c r="Q27" s="10"/>
      <c r="R27" s="68">
        <f>R13+R21+R26</f>
        <v>785418</v>
      </c>
      <c r="S27" s="10"/>
      <c r="T27" s="68">
        <f>T13+T21+T26</f>
        <v>0</v>
      </c>
      <c r="U27" s="10"/>
      <c r="V27" s="68">
        <f>V13+V21+V26</f>
        <v>785418</v>
      </c>
    </row>
    <row r="28" spans="1:24" s="1" customFormat="1" ht="23.25" customHeight="1" thickTop="1" x14ac:dyDescent="0.5">
      <c r="A28" s="28" t="s">
        <v>0</v>
      </c>
      <c r="B28" s="7"/>
    </row>
    <row r="29" spans="1:24" s="1" customFormat="1" ht="23.25" customHeight="1" x14ac:dyDescent="0.55000000000000004">
      <c r="A29" s="28" t="s">
        <v>154</v>
      </c>
      <c r="B29" s="7"/>
      <c r="X29" s="55"/>
    </row>
    <row r="30" spans="1:24" s="1" customFormat="1" ht="23.25" customHeight="1" x14ac:dyDescent="0.55000000000000004">
      <c r="A30" s="28"/>
      <c r="B30" s="7"/>
      <c r="X30" s="55"/>
    </row>
    <row r="31" spans="1:24" s="30" customFormat="1" ht="20.25" customHeight="1" x14ac:dyDescent="0.55000000000000004">
      <c r="A31" s="36"/>
      <c r="B31" s="42"/>
      <c r="D31" s="132" t="s">
        <v>23</v>
      </c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X31" s="56"/>
    </row>
    <row r="32" spans="1:24" x14ac:dyDescent="0.55000000000000004">
      <c r="D32" s="31"/>
      <c r="E32" s="31"/>
      <c r="F32" s="31"/>
      <c r="G32" s="31"/>
      <c r="H32" s="31"/>
      <c r="I32" s="31"/>
      <c r="J32" s="31"/>
      <c r="K32" s="31"/>
      <c r="O32" s="39"/>
      <c r="P32" s="31" t="s">
        <v>145</v>
      </c>
      <c r="Q32" s="31"/>
      <c r="R32" s="31"/>
      <c r="S32" s="117"/>
      <c r="T32" s="117"/>
      <c r="U32" s="117"/>
      <c r="V32" s="117"/>
      <c r="X32" s="55"/>
    </row>
    <row r="33" spans="1:24" x14ac:dyDescent="0.55000000000000004">
      <c r="D33" s="31"/>
      <c r="E33" s="31"/>
      <c r="F33" s="31"/>
      <c r="G33" s="31"/>
      <c r="H33" s="31"/>
      <c r="I33" s="31"/>
      <c r="J33" s="67" t="s">
        <v>196</v>
      </c>
      <c r="K33" s="31"/>
      <c r="L33" s="133" t="s">
        <v>29</v>
      </c>
      <c r="M33" s="133"/>
      <c r="N33" s="133"/>
      <c r="O33" s="39"/>
      <c r="P33" s="71" t="s">
        <v>25</v>
      </c>
      <c r="Q33" s="31"/>
      <c r="R33" s="31"/>
      <c r="S33" s="117"/>
      <c r="T33" s="117"/>
      <c r="U33" s="117"/>
      <c r="V33" s="117"/>
      <c r="X33" s="55"/>
    </row>
    <row r="34" spans="1:24" ht="21.75" x14ac:dyDescent="0.45">
      <c r="B34" s="14"/>
      <c r="C34" s="114"/>
      <c r="D34" s="14"/>
      <c r="H34" s="40" t="s">
        <v>81</v>
      </c>
      <c r="I34" s="40"/>
      <c r="J34" s="14" t="s">
        <v>197</v>
      </c>
      <c r="K34" s="14"/>
      <c r="L34" s="40"/>
      <c r="M34" s="40"/>
      <c r="N34" s="14"/>
      <c r="O34" s="41"/>
      <c r="P34" s="14" t="s">
        <v>143</v>
      </c>
      <c r="T34" s="40" t="s">
        <v>68</v>
      </c>
      <c r="U34" s="41"/>
      <c r="W34" s="9"/>
    </row>
    <row r="35" spans="1:24" ht="21.75" x14ac:dyDescent="0.45">
      <c r="B35" s="114"/>
      <c r="C35" s="114"/>
      <c r="D35" s="40" t="s">
        <v>64</v>
      </c>
      <c r="E35" s="41"/>
      <c r="F35" s="40" t="s">
        <v>193</v>
      </c>
      <c r="G35" s="41"/>
      <c r="H35" s="40" t="s">
        <v>82</v>
      </c>
      <c r="I35" s="40"/>
      <c r="J35" s="14" t="s">
        <v>194</v>
      </c>
      <c r="K35" s="14"/>
      <c r="L35" s="40" t="s">
        <v>66</v>
      </c>
      <c r="M35" s="40"/>
      <c r="N35" s="40" t="s">
        <v>207</v>
      </c>
      <c r="P35" s="14" t="s">
        <v>144</v>
      </c>
      <c r="R35" s="40" t="s">
        <v>46</v>
      </c>
      <c r="T35" s="40" t="s">
        <v>45</v>
      </c>
      <c r="U35" s="41"/>
      <c r="V35" s="40" t="s">
        <v>46</v>
      </c>
      <c r="W35" s="9"/>
    </row>
    <row r="36" spans="1:24" ht="21.75" x14ac:dyDescent="0.45">
      <c r="B36" s="114" t="s">
        <v>4</v>
      </c>
      <c r="C36" s="114"/>
      <c r="D36" s="40" t="s">
        <v>65</v>
      </c>
      <c r="E36" s="41"/>
      <c r="F36" s="40" t="s">
        <v>47</v>
      </c>
      <c r="G36" s="41"/>
      <c r="H36" s="40" t="s">
        <v>47</v>
      </c>
      <c r="I36" s="40"/>
      <c r="J36" s="40" t="s">
        <v>195</v>
      </c>
      <c r="K36" s="14"/>
      <c r="L36" s="40" t="s">
        <v>50</v>
      </c>
      <c r="N36" s="14" t="s">
        <v>97</v>
      </c>
      <c r="O36" s="40"/>
      <c r="P36" s="40" t="s">
        <v>83</v>
      </c>
      <c r="R36" s="40" t="s">
        <v>67</v>
      </c>
      <c r="T36" s="40" t="s">
        <v>48</v>
      </c>
      <c r="U36" s="41"/>
      <c r="V36" s="40" t="s">
        <v>49</v>
      </c>
      <c r="W36" s="9"/>
    </row>
    <row r="37" spans="1:24" ht="21.75" x14ac:dyDescent="0.45">
      <c r="B37" s="126"/>
      <c r="C37" s="126"/>
      <c r="D37" s="129" t="s">
        <v>150</v>
      </c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9"/>
    </row>
    <row r="38" spans="1:24" s="37" customFormat="1" ht="21.75" x14ac:dyDescent="0.45">
      <c r="A38" s="64" t="s">
        <v>203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70"/>
    </row>
    <row r="39" spans="1:24" ht="5.25" customHeight="1" x14ac:dyDescent="0.45"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9"/>
    </row>
    <row r="40" spans="1:24" ht="21.75" x14ac:dyDescent="0.45">
      <c r="A40" s="3" t="s">
        <v>204</v>
      </c>
      <c r="B40" s="114"/>
      <c r="C40" s="114"/>
      <c r="D40" s="10">
        <v>2493358</v>
      </c>
      <c r="E40" s="48"/>
      <c r="F40" s="10">
        <v>1421843</v>
      </c>
      <c r="G40" s="48"/>
      <c r="H40" s="10">
        <v>464905</v>
      </c>
      <c r="I40" s="10"/>
      <c r="J40" s="10">
        <v>-369648</v>
      </c>
      <c r="K40" s="10"/>
      <c r="L40" s="10">
        <v>2096</v>
      </c>
      <c r="M40" s="47"/>
      <c r="N40" s="10">
        <v>-2870718</v>
      </c>
      <c r="O40" s="10"/>
      <c r="P40" s="10">
        <v>1211</v>
      </c>
      <c r="Q40" s="10"/>
      <c r="R40" s="10">
        <f>SUM(D40:P40)</f>
        <v>1143047</v>
      </c>
      <c r="S40" s="10"/>
      <c r="T40" s="10">
        <v>0</v>
      </c>
      <c r="U40" s="10"/>
      <c r="V40" s="10">
        <f>SUM(R40:T40)</f>
        <v>1143047</v>
      </c>
      <c r="W40" s="9"/>
    </row>
    <row r="41" spans="1:24" ht="6.75" customHeight="1" x14ac:dyDescent="0.45">
      <c r="A41" s="3"/>
      <c r="B41" s="13"/>
      <c r="C41" s="8"/>
      <c r="D41" s="19"/>
      <c r="E41" s="21"/>
      <c r="F41" s="19"/>
      <c r="G41" s="21"/>
      <c r="H41" s="19"/>
      <c r="I41" s="19"/>
      <c r="J41" s="19"/>
      <c r="K41" s="19"/>
      <c r="L41" s="19"/>
      <c r="M41" s="20"/>
      <c r="N41" s="19"/>
      <c r="O41" s="19"/>
      <c r="P41" s="19"/>
      <c r="Q41" s="19"/>
      <c r="R41" s="19"/>
      <c r="S41" s="19"/>
      <c r="T41" s="19"/>
      <c r="U41" s="19"/>
      <c r="V41" s="19"/>
    </row>
    <row r="42" spans="1:24" ht="21.75" x14ac:dyDescent="0.45">
      <c r="A42" s="3" t="s">
        <v>155</v>
      </c>
      <c r="B42" s="114"/>
      <c r="C42" s="8"/>
      <c r="D42" s="25"/>
      <c r="E42" s="21"/>
      <c r="F42" s="25"/>
      <c r="G42" s="21"/>
      <c r="H42" s="25"/>
      <c r="I42" s="25"/>
      <c r="J42" s="18"/>
      <c r="K42" s="18"/>
      <c r="L42" s="45"/>
      <c r="M42" s="44"/>
      <c r="N42" s="44"/>
      <c r="O42" s="18"/>
      <c r="P42" s="18"/>
      <c r="Q42" s="18"/>
      <c r="R42" s="18"/>
      <c r="S42" s="17"/>
      <c r="T42" s="17"/>
      <c r="U42" s="17"/>
      <c r="V42" s="19"/>
    </row>
    <row r="43" spans="1:24" ht="21.75" x14ac:dyDescent="0.45">
      <c r="A43" s="15" t="s">
        <v>167</v>
      </c>
      <c r="B43" s="114"/>
      <c r="C43" s="8"/>
      <c r="D43" s="25">
        <v>0</v>
      </c>
      <c r="E43" s="21"/>
      <c r="F43" s="25">
        <v>0</v>
      </c>
      <c r="G43" s="21"/>
      <c r="H43" s="25">
        <v>0</v>
      </c>
      <c r="I43" s="25"/>
      <c r="J43" s="18">
        <v>0</v>
      </c>
      <c r="K43" s="18"/>
      <c r="L43" s="45">
        <v>0</v>
      </c>
      <c r="M43" s="44"/>
      <c r="N43" s="44">
        <f>PL!D58</f>
        <v>-14519</v>
      </c>
      <c r="O43" s="18"/>
      <c r="P43" s="18">
        <v>0</v>
      </c>
      <c r="Q43" s="18"/>
      <c r="R43" s="18">
        <f>SUM(D43:P43)</f>
        <v>-14519</v>
      </c>
      <c r="S43" s="17"/>
      <c r="T43" s="17">
        <f>PL!D59</f>
        <v>0</v>
      </c>
      <c r="U43" s="17"/>
      <c r="V43" s="18">
        <f>SUM(R43:T43)</f>
        <v>-14519</v>
      </c>
    </row>
    <row r="44" spans="1:24" ht="21.75" x14ac:dyDescent="0.45">
      <c r="A44" s="15" t="s">
        <v>156</v>
      </c>
      <c r="B44" s="114">
        <v>8</v>
      </c>
      <c r="C44" s="8"/>
      <c r="D44" s="25">
        <v>0</v>
      </c>
      <c r="E44" s="21"/>
      <c r="F44" s="25">
        <v>0</v>
      </c>
      <c r="G44" s="21"/>
      <c r="H44" s="25">
        <v>0</v>
      </c>
      <c r="I44" s="25"/>
      <c r="J44" s="18">
        <v>0</v>
      </c>
      <c r="K44" s="18"/>
      <c r="L44" s="45">
        <v>0</v>
      </c>
      <c r="M44" s="44"/>
      <c r="N44" s="44">
        <v>0</v>
      </c>
      <c r="O44" s="18"/>
      <c r="P44" s="18">
        <v>270</v>
      </c>
      <c r="Q44" s="18"/>
      <c r="R44" s="18">
        <f>SUM(D44:P44)</f>
        <v>270</v>
      </c>
      <c r="S44" s="17"/>
      <c r="T44" s="17">
        <v>0</v>
      </c>
      <c r="U44" s="17"/>
      <c r="V44" s="18">
        <f>SUM(R44:T44)</f>
        <v>270</v>
      </c>
    </row>
    <row r="45" spans="1:24" s="37" customFormat="1" ht="21.75" x14ac:dyDescent="0.45">
      <c r="A45" s="3" t="s">
        <v>90</v>
      </c>
      <c r="B45" s="6"/>
      <c r="C45" s="11"/>
      <c r="D45" s="65">
        <f>SUM(D43:D44)</f>
        <v>0</v>
      </c>
      <c r="E45" s="48"/>
      <c r="F45" s="65">
        <f>SUM(F43:F44)</f>
        <v>0</v>
      </c>
      <c r="G45" s="48"/>
      <c r="H45" s="65">
        <f>SUM(H43:H44)</f>
        <v>0</v>
      </c>
      <c r="I45" s="60"/>
      <c r="J45" s="65">
        <f>SUM(J43:J44)</f>
        <v>0</v>
      </c>
      <c r="K45" s="49"/>
      <c r="L45" s="65">
        <f>SUM(L43:L44)</f>
        <v>0</v>
      </c>
      <c r="M45" s="61"/>
      <c r="N45" s="65">
        <f>SUM(N43:N44)</f>
        <v>-14519</v>
      </c>
      <c r="O45" s="49"/>
      <c r="P45" s="65">
        <f>SUM(P43:P44)</f>
        <v>270</v>
      </c>
      <c r="Q45" s="49"/>
      <c r="R45" s="65">
        <f>SUM(R43:R44)</f>
        <v>-14249</v>
      </c>
      <c r="S45" s="51"/>
      <c r="T45" s="65">
        <f>SUM(T43:T44)</f>
        <v>0</v>
      </c>
      <c r="U45" s="51"/>
      <c r="V45" s="65">
        <f>SUM(V43:V44)</f>
        <v>-14249</v>
      </c>
    </row>
    <row r="46" spans="1:24" s="37" customFormat="1" ht="23.25" customHeight="1" thickBot="1" x14ac:dyDescent="0.5">
      <c r="A46" s="3" t="s">
        <v>205</v>
      </c>
      <c r="B46" s="6"/>
      <c r="C46" s="115"/>
      <c r="D46" s="68">
        <f>D40+D45</f>
        <v>2493358</v>
      </c>
      <c r="E46" s="49"/>
      <c r="F46" s="68">
        <f>F40+F45</f>
        <v>1421843</v>
      </c>
      <c r="G46" s="49"/>
      <c r="H46" s="68">
        <f>H40+H45</f>
        <v>464905</v>
      </c>
      <c r="I46" s="10"/>
      <c r="J46" s="68">
        <f>J40+J45</f>
        <v>-369648</v>
      </c>
      <c r="K46" s="50"/>
      <c r="L46" s="68">
        <f>L40+L45</f>
        <v>2096</v>
      </c>
      <c r="M46" s="10"/>
      <c r="N46" s="68">
        <f>N40+N45</f>
        <v>-2885237</v>
      </c>
      <c r="O46" s="10"/>
      <c r="P46" s="68">
        <f>P40+P45</f>
        <v>1481</v>
      </c>
      <c r="Q46" s="10"/>
      <c r="R46" s="68">
        <f>R40+R45</f>
        <v>1128798</v>
      </c>
      <c r="S46" s="10"/>
      <c r="T46" s="68">
        <f>T40+T45</f>
        <v>0</v>
      </c>
      <c r="U46" s="10"/>
      <c r="V46" s="68">
        <f>V40+V45</f>
        <v>1128798</v>
      </c>
    </row>
    <row r="47" spans="1:24" ht="23.25" customHeight="1" thickTop="1" x14ac:dyDescent="0.45">
      <c r="L47" s="16"/>
      <c r="M47" s="16"/>
      <c r="N47" s="26"/>
      <c r="O47" s="26"/>
      <c r="P47" s="26"/>
    </row>
    <row r="48" spans="1:24" ht="23.25" customHeight="1" x14ac:dyDescent="0.45">
      <c r="D48" s="66"/>
      <c r="F48" s="66"/>
      <c r="H48" s="66"/>
      <c r="I48" s="66"/>
      <c r="J48" s="66"/>
      <c r="L48" s="66"/>
      <c r="N48" s="66"/>
      <c r="P48" s="66"/>
      <c r="R48" s="66"/>
      <c r="T48" s="66"/>
      <c r="V48" s="59"/>
    </row>
    <row r="49" spans="4:22" ht="23.25" customHeight="1" x14ac:dyDescent="0.45"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</row>
  </sheetData>
  <sheetProtection password="F7ED" sheet="1" objects="1" scenarios="1"/>
  <mergeCells count="6">
    <mergeCell ref="D37:V37"/>
    <mergeCell ref="D4:V4"/>
    <mergeCell ref="D10:V10"/>
    <mergeCell ref="D31:V31"/>
    <mergeCell ref="L6:N6"/>
    <mergeCell ref="L33:N33"/>
  </mergeCells>
  <phoneticPr fontId="0" type="noConversion"/>
  <pageMargins left="0.70866141732283472" right="0.23622047244094491" top="0.6692913385826772" bottom="0.35433070866141736" header="0.31496062992125984" footer="0.31496062992125984"/>
  <pageSetup paperSize="9" scale="70" firstPageNumber="8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7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43"/>
  <sheetViews>
    <sheetView showGridLines="0" view="pageBreakPreview" zoomScale="90" zoomScaleSheetLayoutView="90" workbookViewId="0">
      <selection activeCell="P11" sqref="P11"/>
    </sheetView>
  </sheetViews>
  <sheetFormatPr defaultRowHeight="23.25" customHeight="1" x14ac:dyDescent="0.45"/>
  <cols>
    <col min="1" max="1" width="45.7109375" style="13" customWidth="1"/>
    <col min="2" max="2" width="7.5703125" style="8" customWidth="1"/>
    <col min="3" max="3" width="1.140625" style="12" customWidth="1"/>
    <col min="4" max="4" width="15.140625" style="12" bestFit="1" customWidth="1"/>
    <col min="5" max="5" width="1.7109375" style="12" customWidth="1"/>
    <col min="6" max="6" width="14.140625" style="12" bestFit="1" customWidth="1"/>
    <col min="7" max="7" width="1.7109375" style="12" customWidth="1"/>
    <col min="8" max="8" width="16.140625" style="12" customWidth="1"/>
    <col min="9" max="9" width="1.85546875" style="12" customWidth="1"/>
    <col min="10" max="10" width="11.85546875" style="12" bestFit="1" customWidth="1"/>
    <col min="11" max="11" width="2" style="12" customWidth="1"/>
    <col min="12" max="12" width="16.7109375" style="12" bestFit="1" customWidth="1"/>
    <col min="13" max="13" width="2" style="12" customWidth="1"/>
    <col min="14" max="14" width="16.7109375" style="12" customWidth="1"/>
    <col min="15" max="15" width="1.7109375" style="12" customWidth="1"/>
    <col min="16" max="16" width="16.140625" style="12" customWidth="1"/>
    <col min="17" max="17" width="1" style="12" customWidth="1"/>
    <col min="18" max="18" width="18.7109375" style="12" bestFit="1" customWidth="1"/>
    <col min="19" max="16384" width="9.140625" style="12"/>
  </cols>
  <sheetData>
    <row r="1" spans="1:18" s="1" customFormat="1" ht="23.25" customHeight="1" x14ac:dyDescent="0.5">
      <c r="A1" s="28" t="s">
        <v>0</v>
      </c>
      <c r="B1" s="7"/>
    </row>
    <row r="2" spans="1:18" s="1" customFormat="1" ht="23.25" customHeight="1" x14ac:dyDescent="0.55000000000000004">
      <c r="A2" s="28" t="s">
        <v>154</v>
      </c>
      <c r="B2" s="7"/>
      <c r="R2" s="55"/>
    </row>
    <row r="3" spans="1:18" s="1" customFormat="1" ht="23.25" customHeight="1" x14ac:dyDescent="0.55000000000000004">
      <c r="A3" s="28"/>
      <c r="B3" s="7"/>
      <c r="R3" s="55"/>
    </row>
    <row r="4" spans="1:18" s="30" customFormat="1" ht="20.25" customHeight="1" x14ac:dyDescent="0.55000000000000004">
      <c r="A4" s="36"/>
      <c r="B4" s="42"/>
      <c r="D4" s="132" t="s">
        <v>24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R4" s="56"/>
    </row>
    <row r="5" spans="1:18" s="30" customFormat="1" x14ac:dyDescent="0.55000000000000004">
      <c r="A5" s="36"/>
      <c r="B5" s="42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31" t="s">
        <v>145</v>
      </c>
      <c r="O5" s="117"/>
      <c r="P5" s="117"/>
      <c r="R5" s="56"/>
    </row>
    <row r="6" spans="1:18" ht="20.25" customHeight="1" x14ac:dyDescent="0.55000000000000004">
      <c r="D6" s="31"/>
      <c r="E6" s="31"/>
      <c r="F6" s="31"/>
      <c r="G6" s="31"/>
      <c r="H6" s="31"/>
      <c r="I6" s="31"/>
      <c r="J6" s="133" t="s">
        <v>29</v>
      </c>
      <c r="K6" s="133"/>
      <c r="L6" s="133"/>
      <c r="M6" s="39"/>
      <c r="N6" s="71" t="s">
        <v>25</v>
      </c>
      <c r="O6" s="31"/>
      <c r="P6" s="31"/>
      <c r="R6" s="55"/>
    </row>
    <row r="7" spans="1:18" ht="21.75" x14ac:dyDescent="0.45">
      <c r="B7" s="14"/>
      <c r="C7" s="114"/>
      <c r="D7" s="14"/>
      <c r="H7" s="40" t="s">
        <v>81</v>
      </c>
      <c r="I7" s="14"/>
      <c r="J7" s="40"/>
      <c r="K7" s="40"/>
      <c r="L7" s="41"/>
      <c r="M7" s="41"/>
      <c r="N7" s="14" t="s">
        <v>143</v>
      </c>
      <c r="Q7" s="9"/>
    </row>
    <row r="8" spans="1:18" ht="21.75" x14ac:dyDescent="0.45">
      <c r="B8" s="114"/>
      <c r="C8" s="114"/>
      <c r="D8" s="40" t="s">
        <v>64</v>
      </c>
      <c r="E8" s="41"/>
      <c r="F8" s="40" t="s">
        <v>193</v>
      </c>
      <c r="G8" s="41"/>
      <c r="H8" s="40" t="s">
        <v>82</v>
      </c>
      <c r="I8" s="14"/>
      <c r="J8" s="40" t="s">
        <v>66</v>
      </c>
      <c r="K8" s="40"/>
      <c r="N8" s="14" t="s">
        <v>144</v>
      </c>
      <c r="P8" s="40" t="s">
        <v>46</v>
      </c>
      <c r="Q8" s="9"/>
    </row>
    <row r="9" spans="1:18" ht="21.75" x14ac:dyDescent="0.45">
      <c r="B9" s="114" t="s">
        <v>4</v>
      </c>
      <c r="C9" s="114"/>
      <c r="D9" s="40" t="s">
        <v>65</v>
      </c>
      <c r="E9" s="41"/>
      <c r="F9" s="40" t="s">
        <v>47</v>
      </c>
      <c r="G9" s="41"/>
      <c r="H9" s="40" t="s">
        <v>47</v>
      </c>
      <c r="I9" s="14"/>
      <c r="J9" s="40" t="s">
        <v>50</v>
      </c>
      <c r="K9" s="40"/>
      <c r="L9" s="40" t="s">
        <v>71</v>
      </c>
      <c r="M9" s="40"/>
      <c r="N9" s="40" t="s">
        <v>83</v>
      </c>
      <c r="P9" s="40" t="s">
        <v>49</v>
      </c>
      <c r="Q9" s="9"/>
    </row>
    <row r="10" spans="1:18" ht="21.75" x14ac:dyDescent="0.45">
      <c r="B10" s="114"/>
      <c r="C10" s="114"/>
      <c r="D10" s="129" t="s">
        <v>150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9"/>
    </row>
    <row r="11" spans="1:18" ht="21.75" x14ac:dyDescent="0.45"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9"/>
    </row>
    <row r="12" spans="1:18" ht="21.75" x14ac:dyDescent="0.45">
      <c r="A12" s="64" t="s">
        <v>157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9"/>
    </row>
    <row r="13" spans="1:18" ht="14.25" customHeight="1" x14ac:dyDescent="0.45">
      <c r="A13" s="3"/>
      <c r="B13" s="13"/>
      <c r="C13" s="8"/>
      <c r="D13" s="19"/>
      <c r="E13" s="21"/>
      <c r="F13" s="19"/>
      <c r="G13" s="21"/>
      <c r="H13" s="19"/>
      <c r="I13" s="19"/>
      <c r="J13" s="19"/>
      <c r="K13" s="20"/>
      <c r="L13" s="19"/>
      <c r="M13" s="19"/>
      <c r="N13" s="19"/>
      <c r="O13" s="19"/>
      <c r="P13" s="19"/>
    </row>
    <row r="14" spans="1:18" s="37" customFormat="1" ht="21.75" x14ac:dyDescent="0.45">
      <c r="A14" s="3" t="s">
        <v>102</v>
      </c>
      <c r="B14" s="64"/>
      <c r="C14" s="11"/>
      <c r="D14" s="10">
        <v>2035915</v>
      </c>
      <c r="E14" s="48"/>
      <c r="F14" s="10">
        <v>1307482</v>
      </c>
      <c r="G14" s="48"/>
      <c r="H14" s="10">
        <v>464905</v>
      </c>
      <c r="I14" s="10"/>
      <c r="J14" s="10">
        <v>2096</v>
      </c>
      <c r="K14" s="47"/>
      <c r="L14" s="10">
        <v>-2910901</v>
      </c>
      <c r="M14" s="10"/>
      <c r="N14" s="10">
        <v>1058</v>
      </c>
      <c r="O14" s="10"/>
      <c r="P14" s="10">
        <f>SUM(D14:N14)</f>
        <v>900555</v>
      </c>
    </row>
    <row r="15" spans="1:18" ht="14.25" customHeight="1" x14ac:dyDescent="0.45">
      <c r="A15" s="3"/>
      <c r="B15" s="13"/>
      <c r="C15" s="8"/>
      <c r="D15" s="19"/>
      <c r="E15" s="21"/>
      <c r="F15" s="19"/>
      <c r="G15" s="21"/>
      <c r="H15" s="19"/>
      <c r="I15" s="19"/>
      <c r="J15" s="19"/>
      <c r="K15" s="20"/>
      <c r="L15" s="19"/>
      <c r="M15" s="19"/>
      <c r="N15" s="19"/>
      <c r="O15" s="19"/>
      <c r="P15" s="19"/>
    </row>
    <row r="16" spans="1:18" ht="21.75" x14ac:dyDescent="0.45">
      <c r="A16" s="3" t="s">
        <v>155</v>
      </c>
      <c r="B16" s="119"/>
      <c r="C16" s="8"/>
      <c r="D16" s="25"/>
      <c r="E16" s="21"/>
      <c r="F16" s="25"/>
      <c r="G16" s="21"/>
      <c r="H16" s="25"/>
      <c r="I16" s="18"/>
      <c r="J16" s="45"/>
      <c r="K16" s="44"/>
      <c r="L16" s="44"/>
      <c r="M16" s="18"/>
      <c r="N16" s="18"/>
      <c r="O16" s="18"/>
      <c r="P16" s="18"/>
    </row>
    <row r="17" spans="1:18" ht="21.75" x14ac:dyDescent="0.45">
      <c r="A17" s="15" t="s">
        <v>167</v>
      </c>
      <c r="B17" s="119"/>
      <c r="C17" s="8"/>
      <c r="D17" s="25">
        <v>0</v>
      </c>
      <c r="E17" s="21"/>
      <c r="F17" s="25">
        <v>0</v>
      </c>
      <c r="G17" s="21"/>
      <c r="H17" s="25">
        <v>0</v>
      </c>
      <c r="I17" s="18"/>
      <c r="J17" s="45">
        <v>0</v>
      </c>
      <c r="K17" s="44"/>
      <c r="L17" s="44">
        <f>+PL!J58</f>
        <v>-640144</v>
      </c>
      <c r="M17" s="18"/>
      <c r="N17" s="18">
        <v>0</v>
      </c>
      <c r="O17" s="18"/>
      <c r="P17" s="19">
        <f>SUM(D17:N17)</f>
        <v>-640144</v>
      </c>
    </row>
    <row r="18" spans="1:18" ht="21.75" x14ac:dyDescent="0.45">
      <c r="A18" s="15" t="s">
        <v>156</v>
      </c>
      <c r="B18" s="119">
        <v>8</v>
      </c>
      <c r="C18" s="8"/>
      <c r="D18" s="25">
        <v>0</v>
      </c>
      <c r="E18" s="21"/>
      <c r="F18" s="25">
        <v>0</v>
      </c>
      <c r="G18" s="21"/>
      <c r="H18" s="25">
        <v>0</v>
      </c>
      <c r="I18" s="18"/>
      <c r="J18" s="45">
        <v>0</v>
      </c>
      <c r="K18" s="44"/>
      <c r="L18" s="44">
        <v>0</v>
      </c>
      <c r="M18" s="18"/>
      <c r="N18" s="18">
        <v>77</v>
      </c>
      <c r="O18" s="18"/>
      <c r="P18" s="62">
        <f>SUM(D18:N18)</f>
        <v>77</v>
      </c>
    </row>
    <row r="19" spans="1:18" s="37" customFormat="1" ht="21.75" x14ac:dyDescent="0.45">
      <c r="A19" s="3" t="s">
        <v>90</v>
      </c>
      <c r="B19" s="6"/>
      <c r="C19" s="11"/>
      <c r="D19" s="65">
        <f>SUM(D17:D18)</f>
        <v>0</v>
      </c>
      <c r="E19" s="48"/>
      <c r="F19" s="65">
        <f>SUM(F17:F18)</f>
        <v>0</v>
      </c>
      <c r="G19" s="48"/>
      <c r="H19" s="65">
        <f>SUM(H17:H18)</f>
        <v>0</v>
      </c>
      <c r="I19" s="49"/>
      <c r="J19" s="65">
        <f>SUM(J17:J18)</f>
        <v>0</v>
      </c>
      <c r="K19" s="61"/>
      <c r="L19" s="65">
        <f>SUM(L17:L18)</f>
        <v>-640144</v>
      </c>
      <c r="M19" s="49"/>
      <c r="N19" s="65">
        <f>SUM(N17:N18)</f>
        <v>77</v>
      </c>
      <c r="O19" s="49"/>
      <c r="P19" s="65">
        <f>SUM(P17:P18)</f>
        <v>-640067</v>
      </c>
    </row>
    <row r="20" spans="1:18" s="37" customFormat="1" ht="23.25" customHeight="1" thickBot="1" x14ac:dyDescent="0.5">
      <c r="A20" s="3" t="s">
        <v>160</v>
      </c>
      <c r="B20" s="6"/>
      <c r="C20" s="120"/>
      <c r="D20" s="68">
        <f>D14+D19</f>
        <v>2035915</v>
      </c>
      <c r="E20" s="49"/>
      <c r="F20" s="68">
        <f>F14+F19</f>
        <v>1307482</v>
      </c>
      <c r="G20" s="49"/>
      <c r="H20" s="68">
        <f>H14+H19</f>
        <v>464905</v>
      </c>
      <c r="I20" s="50"/>
      <c r="J20" s="68">
        <f>J14+J19</f>
        <v>2096</v>
      </c>
      <c r="K20" s="10"/>
      <c r="L20" s="68">
        <f>L14+L19</f>
        <v>-3551045</v>
      </c>
      <c r="M20" s="10"/>
      <c r="N20" s="68">
        <f>N14+N19</f>
        <v>1135</v>
      </c>
      <c r="O20" s="10"/>
      <c r="P20" s="68">
        <f>P14+P19</f>
        <v>260488</v>
      </c>
    </row>
    <row r="21" spans="1:18" s="37" customFormat="1" ht="23.25" customHeight="1" thickTop="1" x14ac:dyDescent="0.45">
      <c r="A21" s="3"/>
      <c r="B21" s="6"/>
      <c r="C21" s="115"/>
      <c r="D21" s="10"/>
      <c r="E21" s="49"/>
      <c r="F21" s="10"/>
      <c r="G21" s="49"/>
      <c r="H21" s="10"/>
      <c r="I21" s="50"/>
      <c r="J21" s="10"/>
      <c r="K21" s="10"/>
      <c r="L21" s="10"/>
      <c r="M21" s="10"/>
      <c r="N21" s="10"/>
      <c r="O21" s="10"/>
      <c r="P21" s="10"/>
    </row>
    <row r="22" spans="1:18" s="1" customFormat="1" ht="23.25" customHeight="1" x14ac:dyDescent="0.5">
      <c r="A22" s="28" t="s">
        <v>0</v>
      </c>
      <c r="B22" s="7"/>
    </row>
    <row r="23" spans="1:18" s="1" customFormat="1" ht="23.25" customHeight="1" x14ac:dyDescent="0.55000000000000004">
      <c r="A23" s="28" t="s">
        <v>154</v>
      </c>
      <c r="B23" s="7"/>
      <c r="R23" s="55"/>
    </row>
    <row r="24" spans="1:18" s="1" customFormat="1" ht="23.25" customHeight="1" x14ac:dyDescent="0.55000000000000004">
      <c r="A24" s="28"/>
      <c r="B24" s="7"/>
      <c r="R24" s="55"/>
    </row>
    <row r="25" spans="1:18" s="30" customFormat="1" ht="20.25" customHeight="1" x14ac:dyDescent="0.55000000000000004">
      <c r="A25" s="36"/>
      <c r="B25" s="42"/>
      <c r="D25" s="132" t="s">
        <v>24</v>
      </c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R25" s="56"/>
    </row>
    <row r="26" spans="1:18" s="30" customFormat="1" x14ac:dyDescent="0.55000000000000004">
      <c r="A26" s="36"/>
      <c r="B26" s="42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31" t="s">
        <v>145</v>
      </c>
      <c r="O26" s="117"/>
      <c r="P26" s="117"/>
      <c r="R26" s="56"/>
    </row>
    <row r="27" spans="1:18" ht="20.25" customHeight="1" x14ac:dyDescent="0.55000000000000004">
      <c r="D27" s="31"/>
      <c r="E27" s="31"/>
      <c r="F27" s="31"/>
      <c r="G27" s="31"/>
      <c r="H27" s="31"/>
      <c r="I27" s="31"/>
      <c r="J27" s="133" t="s">
        <v>29</v>
      </c>
      <c r="K27" s="133"/>
      <c r="L27" s="133"/>
      <c r="M27" s="39"/>
      <c r="N27" s="71" t="s">
        <v>25</v>
      </c>
      <c r="O27" s="31"/>
      <c r="P27" s="31"/>
      <c r="R27" s="55"/>
    </row>
    <row r="28" spans="1:18" ht="21.75" x14ac:dyDescent="0.45">
      <c r="B28" s="14"/>
      <c r="C28" s="114"/>
      <c r="D28" s="14"/>
      <c r="H28" s="40" t="s">
        <v>81</v>
      </c>
      <c r="I28" s="14"/>
      <c r="J28" s="40"/>
      <c r="K28" s="40"/>
      <c r="L28" s="41"/>
      <c r="M28" s="41"/>
      <c r="N28" s="14" t="s">
        <v>143</v>
      </c>
      <c r="Q28" s="9"/>
    </row>
    <row r="29" spans="1:18" ht="21.75" x14ac:dyDescent="0.45">
      <c r="B29" s="114"/>
      <c r="C29" s="114"/>
      <c r="D29" s="40" t="s">
        <v>64</v>
      </c>
      <c r="E29" s="41"/>
      <c r="F29" s="40" t="s">
        <v>193</v>
      </c>
      <c r="G29" s="41"/>
      <c r="H29" s="40" t="s">
        <v>82</v>
      </c>
      <c r="I29" s="14"/>
      <c r="J29" s="40" t="s">
        <v>66</v>
      </c>
      <c r="K29" s="40"/>
      <c r="N29" s="14" t="s">
        <v>144</v>
      </c>
      <c r="P29" s="40" t="s">
        <v>46</v>
      </c>
      <c r="Q29" s="9"/>
    </row>
    <row r="30" spans="1:18" ht="21.75" x14ac:dyDescent="0.45">
      <c r="B30" s="114" t="s">
        <v>4</v>
      </c>
      <c r="C30" s="114"/>
      <c r="D30" s="40" t="s">
        <v>65</v>
      </c>
      <c r="E30" s="41"/>
      <c r="F30" s="40" t="s">
        <v>47</v>
      </c>
      <c r="G30" s="41"/>
      <c r="H30" s="40" t="s">
        <v>47</v>
      </c>
      <c r="I30" s="14"/>
      <c r="J30" s="40" t="s">
        <v>50</v>
      </c>
      <c r="K30" s="40"/>
      <c r="L30" s="40" t="s">
        <v>71</v>
      </c>
      <c r="M30" s="40"/>
      <c r="N30" s="40" t="s">
        <v>83</v>
      </c>
      <c r="P30" s="40" t="s">
        <v>49</v>
      </c>
      <c r="Q30" s="9"/>
    </row>
    <row r="31" spans="1:18" ht="21.75" x14ac:dyDescent="0.45">
      <c r="B31" s="114"/>
      <c r="C31" s="114"/>
      <c r="D31" s="129" t="s">
        <v>150</v>
      </c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9"/>
    </row>
    <row r="32" spans="1:18" ht="21.75" x14ac:dyDescent="0.45">
      <c r="A32" s="64" t="s">
        <v>203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9"/>
    </row>
    <row r="33" spans="1:16" ht="14.25" customHeight="1" x14ac:dyDescent="0.45">
      <c r="A33" s="3"/>
      <c r="B33" s="13"/>
      <c r="C33" s="8"/>
      <c r="D33" s="19"/>
      <c r="E33" s="21"/>
      <c r="F33" s="19"/>
      <c r="G33" s="21"/>
      <c r="H33" s="19"/>
      <c r="I33" s="19"/>
      <c r="J33" s="19"/>
      <c r="K33" s="20"/>
      <c r="L33" s="19"/>
      <c r="M33" s="19"/>
      <c r="N33" s="19"/>
      <c r="O33" s="19"/>
      <c r="P33" s="19"/>
    </row>
    <row r="34" spans="1:16" s="37" customFormat="1" ht="21.75" x14ac:dyDescent="0.45">
      <c r="A34" s="3" t="s">
        <v>204</v>
      </c>
      <c r="B34" s="64"/>
      <c r="C34" s="11"/>
      <c r="D34" s="10">
        <v>2493358</v>
      </c>
      <c r="E34" s="48"/>
      <c r="F34" s="10">
        <v>1421843</v>
      </c>
      <c r="G34" s="48"/>
      <c r="H34" s="10">
        <v>464905</v>
      </c>
      <c r="I34" s="10"/>
      <c r="J34" s="10">
        <v>2096</v>
      </c>
      <c r="K34" s="47"/>
      <c r="L34" s="10">
        <v>-3868279</v>
      </c>
      <c r="M34" s="10"/>
      <c r="N34" s="10">
        <v>1211</v>
      </c>
      <c r="O34" s="10"/>
      <c r="P34" s="10">
        <f>SUM(D34:N34)</f>
        <v>515134</v>
      </c>
    </row>
    <row r="35" spans="1:16" ht="14.25" customHeight="1" x14ac:dyDescent="0.45">
      <c r="A35" s="3"/>
      <c r="B35" s="13"/>
      <c r="C35" s="8"/>
      <c r="D35" s="19"/>
      <c r="E35" s="21"/>
      <c r="F35" s="19"/>
      <c r="G35" s="21"/>
      <c r="H35" s="19"/>
      <c r="I35" s="19"/>
      <c r="J35" s="19"/>
      <c r="K35" s="20"/>
      <c r="L35" s="19"/>
      <c r="M35" s="19"/>
      <c r="N35" s="19"/>
      <c r="O35" s="19"/>
      <c r="P35" s="19"/>
    </row>
    <row r="36" spans="1:16" ht="21.75" x14ac:dyDescent="0.45">
      <c r="A36" s="3" t="s">
        <v>155</v>
      </c>
      <c r="B36" s="114"/>
      <c r="C36" s="8"/>
      <c r="D36" s="25"/>
      <c r="E36" s="21"/>
      <c r="F36" s="25"/>
      <c r="G36" s="21"/>
      <c r="H36" s="25"/>
      <c r="I36" s="18"/>
      <c r="J36" s="45"/>
      <c r="K36" s="44"/>
      <c r="L36" s="44"/>
      <c r="M36" s="18"/>
      <c r="N36" s="18"/>
      <c r="O36" s="18"/>
      <c r="P36" s="18"/>
    </row>
    <row r="37" spans="1:16" ht="21.75" x14ac:dyDescent="0.45">
      <c r="A37" s="15" t="s">
        <v>167</v>
      </c>
      <c r="B37" s="114"/>
      <c r="C37" s="8"/>
      <c r="D37" s="25">
        <v>0</v>
      </c>
      <c r="E37" s="21"/>
      <c r="F37" s="25">
        <v>0</v>
      </c>
      <c r="G37" s="21"/>
      <c r="H37" s="25">
        <v>0</v>
      </c>
      <c r="I37" s="18"/>
      <c r="J37" s="45">
        <v>0</v>
      </c>
      <c r="K37" s="44"/>
      <c r="L37" s="44">
        <f>PL!H58</f>
        <v>-82296</v>
      </c>
      <c r="M37" s="18"/>
      <c r="N37" s="18">
        <v>0</v>
      </c>
      <c r="O37" s="18"/>
      <c r="P37" s="19">
        <f>SUM(D37:N37)</f>
        <v>-82296</v>
      </c>
    </row>
    <row r="38" spans="1:16" ht="21.75" x14ac:dyDescent="0.45">
      <c r="A38" s="15" t="s">
        <v>156</v>
      </c>
      <c r="B38" s="114">
        <v>8</v>
      </c>
      <c r="C38" s="8"/>
      <c r="D38" s="25">
        <v>0</v>
      </c>
      <c r="E38" s="21"/>
      <c r="F38" s="25">
        <v>0</v>
      </c>
      <c r="G38" s="21"/>
      <c r="H38" s="25">
        <v>0</v>
      </c>
      <c r="I38" s="18"/>
      <c r="J38" s="45">
        <v>0</v>
      </c>
      <c r="K38" s="44"/>
      <c r="L38" s="44">
        <v>0</v>
      </c>
      <c r="M38" s="18"/>
      <c r="N38" s="18">
        <v>270</v>
      </c>
      <c r="O38" s="18"/>
      <c r="P38" s="62">
        <f>SUM(D38:N38)</f>
        <v>270</v>
      </c>
    </row>
    <row r="39" spans="1:16" s="37" customFormat="1" ht="21.75" x14ac:dyDescent="0.45">
      <c r="A39" s="3" t="s">
        <v>90</v>
      </c>
      <c r="B39" s="6"/>
      <c r="C39" s="11"/>
      <c r="D39" s="65">
        <f>SUM(D37:D38)</f>
        <v>0</v>
      </c>
      <c r="E39" s="48"/>
      <c r="F39" s="65">
        <f>SUM(F37:F38)</f>
        <v>0</v>
      </c>
      <c r="G39" s="48"/>
      <c r="H39" s="65">
        <f>SUM(H37:H38)</f>
        <v>0</v>
      </c>
      <c r="I39" s="49"/>
      <c r="J39" s="65">
        <f>SUM(J37:J38)</f>
        <v>0</v>
      </c>
      <c r="K39" s="61"/>
      <c r="L39" s="65">
        <f>SUM(L37:L38)</f>
        <v>-82296</v>
      </c>
      <c r="M39" s="49"/>
      <c r="N39" s="65">
        <f>SUM(N37:N38)</f>
        <v>270</v>
      </c>
      <c r="O39" s="49"/>
      <c r="P39" s="65">
        <f>SUM(P37:P38)</f>
        <v>-82026</v>
      </c>
    </row>
    <row r="40" spans="1:16" s="37" customFormat="1" ht="23.25" customHeight="1" thickBot="1" x14ac:dyDescent="0.5">
      <c r="A40" s="3" t="s">
        <v>205</v>
      </c>
      <c r="B40" s="6"/>
      <c r="C40" s="115"/>
      <c r="D40" s="68">
        <f>D34+D39</f>
        <v>2493358</v>
      </c>
      <c r="E40" s="49"/>
      <c r="F40" s="68">
        <f>F34+F39</f>
        <v>1421843</v>
      </c>
      <c r="G40" s="49"/>
      <c r="H40" s="68">
        <f>H34+H39</f>
        <v>464905</v>
      </c>
      <c r="I40" s="50"/>
      <c r="J40" s="68">
        <f>J34+J39</f>
        <v>2096</v>
      </c>
      <c r="K40" s="10"/>
      <c r="L40" s="68">
        <f>L34+L39</f>
        <v>-3950575</v>
      </c>
      <c r="M40" s="10"/>
      <c r="N40" s="68">
        <f>N34+N39</f>
        <v>1481</v>
      </c>
      <c r="O40" s="10"/>
      <c r="P40" s="68">
        <f>P34+P39</f>
        <v>433108</v>
      </c>
    </row>
    <row r="41" spans="1:16" ht="23.25" customHeight="1" thickTop="1" x14ac:dyDescent="0.45">
      <c r="J41" s="16"/>
      <c r="K41" s="16"/>
      <c r="L41" s="26"/>
      <c r="M41" s="26"/>
      <c r="N41" s="26"/>
    </row>
    <row r="42" spans="1:16" ht="23.25" customHeight="1" x14ac:dyDescent="0.45">
      <c r="D42" s="66"/>
      <c r="F42" s="66"/>
      <c r="H42" s="66"/>
      <c r="J42" s="66"/>
      <c r="L42" s="66"/>
      <c r="N42" s="66"/>
      <c r="P42" s="66"/>
    </row>
    <row r="43" spans="1:16" ht="23.25" customHeight="1" x14ac:dyDescent="0.45"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</row>
  </sheetData>
  <sheetProtection password="F7ED" sheet="1" objects="1" scenarios="1"/>
  <mergeCells count="6">
    <mergeCell ref="D31:P31"/>
    <mergeCell ref="D4:P4"/>
    <mergeCell ref="J6:L6"/>
    <mergeCell ref="D10:P10"/>
    <mergeCell ref="D25:P25"/>
    <mergeCell ref="J27:L27"/>
  </mergeCells>
  <pageMargins left="0.70866141732283472" right="0.23622047244094491" top="0.6692913385826772" bottom="0.35433070866141736" header="0.31496062992125984" footer="0.31496062992125984"/>
  <pageSetup paperSize="9" scale="80" firstPageNumber="1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97"/>
  <sheetViews>
    <sheetView showGridLines="0" tabSelected="1" view="pageBreakPreview" topLeftCell="A88" zoomScaleSheetLayoutView="100" workbookViewId="0">
      <selection activeCell="A99" sqref="A99"/>
    </sheetView>
  </sheetViews>
  <sheetFormatPr defaultColWidth="35" defaultRowHeight="24.75" customHeight="1" x14ac:dyDescent="0.45"/>
  <cols>
    <col min="1" max="1" width="45.85546875" style="12" customWidth="1"/>
    <col min="2" max="2" width="7.42578125" style="12" customWidth="1"/>
    <col min="3" max="3" width="1.7109375" style="12" customWidth="1"/>
    <col min="4" max="4" width="12.85546875" style="113" customWidth="1"/>
    <col min="5" max="5" width="1.85546875" style="12" customWidth="1"/>
    <col min="6" max="6" width="12.85546875" style="12" customWidth="1"/>
    <col min="7" max="7" width="1.85546875" style="12" customWidth="1"/>
    <col min="8" max="8" width="12.85546875" style="12" customWidth="1"/>
    <col min="9" max="9" width="1.85546875" style="12" customWidth="1"/>
    <col min="10" max="10" width="12.85546875" style="12" customWidth="1"/>
    <col min="11" max="11" width="1.5703125" style="12" customWidth="1"/>
    <col min="12" max="25" width="13.42578125" style="12" customWidth="1"/>
    <col min="26" max="26" width="21.140625" style="12" customWidth="1"/>
    <col min="27" max="256" width="35" style="12"/>
    <col min="257" max="257" width="42" style="12" customWidth="1"/>
    <col min="258" max="258" width="7.42578125" style="12" customWidth="1"/>
    <col min="259" max="259" width="1.28515625" style="12" customWidth="1"/>
    <col min="260" max="260" width="14.5703125" style="12" customWidth="1"/>
    <col min="261" max="261" width="1.85546875" style="12" customWidth="1"/>
    <col min="262" max="262" width="14.7109375" style="12" customWidth="1"/>
    <col min="263" max="263" width="1.85546875" style="12" customWidth="1"/>
    <col min="264" max="264" width="14.5703125" style="12" customWidth="1"/>
    <col min="265" max="265" width="1.85546875" style="12" customWidth="1"/>
    <col min="266" max="266" width="14.85546875" style="12" customWidth="1"/>
    <col min="267" max="267" width="1.5703125" style="12" customWidth="1"/>
    <col min="268" max="281" width="13.42578125" style="12" customWidth="1"/>
    <col min="282" max="282" width="21.140625" style="12" customWidth="1"/>
    <col min="283" max="512" width="35" style="12"/>
    <col min="513" max="513" width="42" style="12" customWidth="1"/>
    <col min="514" max="514" width="7.42578125" style="12" customWidth="1"/>
    <col min="515" max="515" width="1.28515625" style="12" customWidth="1"/>
    <col min="516" max="516" width="14.5703125" style="12" customWidth="1"/>
    <col min="517" max="517" width="1.85546875" style="12" customWidth="1"/>
    <col min="518" max="518" width="14.7109375" style="12" customWidth="1"/>
    <col min="519" max="519" width="1.85546875" style="12" customWidth="1"/>
    <col min="520" max="520" width="14.5703125" style="12" customWidth="1"/>
    <col min="521" max="521" width="1.85546875" style="12" customWidth="1"/>
    <col min="522" max="522" width="14.85546875" style="12" customWidth="1"/>
    <col min="523" max="523" width="1.5703125" style="12" customWidth="1"/>
    <col min="524" max="537" width="13.42578125" style="12" customWidth="1"/>
    <col min="538" max="538" width="21.140625" style="12" customWidth="1"/>
    <col min="539" max="768" width="35" style="12"/>
    <col min="769" max="769" width="42" style="12" customWidth="1"/>
    <col min="770" max="770" width="7.42578125" style="12" customWidth="1"/>
    <col min="771" max="771" width="1.28515625" style="12" customWidth="1"/>
    <col min="772" max="772" width="14.5703125" style="12" customWidth="1"/>
    <col min="773" max="773" width="1.85546875" style="12" customWidth="1"/>
    <col min="774" max="774" width="14.7109375" style="12" customWidth="1"/>
    <col min="775" max="775" width="1.85546875" style="12" customWidth="1"/>
    <col min="776" max="776" width="14.5703125" style="12" customWidth="1"/>
    <col min="777" max="777" width="1.85546875" style="12" customWidth="1"/>
    <col min="778" max="778" width="14.85546875" style="12" customWidth="1"/>
    <col min="779" max="779" width="1.5703125" style="12" customWidth="1"/>
    <col min="780" max="793" width="13.42578125" style="12" customWidth="1"/>
    <col min="794" max="794" width="21.140625" style="12" customWidth="1"/>
    <col min="795" max="1024" width="35" style="12"/>
    <col min="1025" max="1025" width="42" style="12" customWidth="1"/>
    <col min="1026" max="1026" width="7.42578125" style="12" customWidth="1"/>
    <col min="1027" max="1027" width="1.28515625" style="12" customWidth="1"/>
    <col min="1028" max="1028" width="14.5703125" style="12" customWidth="1"/>
    <col min="1029" max="1029" width="1.85546875" style="12" customWidth="1"/>
    <col min="1030" max="1030" width="14.7109375" style="12" customWidth="1"/>
    <col min="1031" max="1031" width="1.85546875" style="12" customWidth="1"/>
    <col min="1032" max="1032" width="14.5703125" style="12" customWidth="1"/>
    <col min="1033" max="1033" width="1.85546875" style="12" customWidth="1"/>
    <col min="1034" max="1034" width="14.85546875" style="12" customWidth="1"/>
    <col min="1035" max="1035" width="1.5703125" style="12" customWidth="1"/>
    <col min="1036" max="1049" width="13.42578125" style="12" customWidth="1"/>
    <col min="1050" max="1050" width="21.140625" style="12" customWidth="1"/>
    <col min="1051" max="1280" width="35" style="12"/>
    <col min="1281" max="1281" width="42" style="12" customWidth="1"/>
    <col min="1282" max="1282" width="7.42578125" style="12" customWidth="1"/>
    <col min="1283" max="1283" width="1.28515625" style="12" customWidth="1"/>
    <col min="1284" max="1284" width="14.5703125" style="12" customWidth="1"/>
    <col min="1285" max="1285" width="1.85546875" style="12" customWidth="1"/>
    <col min="1286" max="1286" width="14.7109375" style="12" customWidth="1"/>
    <col min="1287" max="1287" width="1.85546875" style="12" customWidth="1"/>
    <col min="1288" max="1288" width="14.5703125" style="12" customWidth="1"/>
    <col min="1289" max="1289" width="1.85546875" style="12" customWidth="1"/>
    <col min="1290" max="1290" width="14.85546875" style="12" customWidth="1"/>
    <col min="1291" max="1291" width="1.5703125" style="12" customWidth="1"/>
    <col min="1292" max="1305" width="13.42578125" style="12" customWidth="1"/>
    <col min="1306" max="1306" width="21.140625" style="12" customWidth="1"/>
    <col min="1307" max="1536" width="35" style="12"/>
    <col min="1537" max="1537" width="42" style="12" customWidth="1"/>
    <col min="1538" max="1538" width="7.42578125" style="12" customWidth="1"/>
    <col min="1539" max="1539" width="1.28515625" style="12" customWidth="1"/>
    <col min="1540" max="1540" width="14.5703125" style="12" customWidth="1"/>
    <col min="1541" max="1541" width="1.85546875" style="12" customWidth="1"/>
    <col min="1542" max="1542" width="14.7109375" style="12" customWidth="1"/>
    <col min="1543" max="1543" width="1.85546875" style="12" customWidth="1"/>
    <col min="1544" max="1544" width="14.5703125" style="12" customWidth="1"/>
    <col min="1545" max="1545" width="1.85546875" style="12" customWidth="1"/>
    <col min="1546" max="1546" width="14.85546875" style="12" customWidth="1"/>
    <col min="1547" max="1547" width="1.5703125" style="12" customWidth="1"/>
    <col min="1548" max="1561" width="13.42578125" style="12" customWidth="1"/>
    <col min="1562" max="1562" width="21.140625" style="12" customWidth="1"/>
    <col min="1563" max="1792" width="35" style="12"/>
    <col min="1793" max="1793" width="42" style="12" customWidth="1"/>
    <col min="1794" max="1794" width="7.42578125" style="12" customWidth="1"/>
    <col min="1795" max="1795" width="1.28515625" style="12" customWidth="1"/>
    <col min="1796" max="1796" width="14.5703125" style="12" customWidth="1"/>
    <col min="1797" max="1797" width="1.85546875" style="12" customWidth="1"/>
    <col min="1798" max="1798" width="14.7109375" style="12" customWidth="1"/>
    <col min="1799" max="1799" width="1.85546875" style="12" customWidth="1"/>
    <col min="1800" max="1800" width="14.5703125" style="12" customWidth="1"/>
    <col min="1801" max="1801" width="1.85546875" style="12" customWidth="1"/>
    <col min="1802" max="1802" width="14.85546875" style="12" customWidth="1"/>
    <col min="1803" max="1803" width="1.5703125" style="12" customWidth="1"/>
    <col min="1804" max="1817" width="13.42578125" style="12" customWidth="1"/>
    <col min="1818" max="1818" width="21.140625" style="12" customWidth="1"/>
    <col min="1819" max="2048" width="35" style="12"/>
    <col min="2049" max="2049" width="42" style="12" customWidth="1"/>
    <col min="2050" max="2050" width="7.42578125" style="12" customWidth="1"/>
    <col min="2051" max="2051" width="1.28515625" style="12" customWidth="1"/>
    <col min="2052" max="2052" width="14.5703125" style="12" customWidth="1"/>
    <col min="2053" max="2053" width="1.85546875" style="12" customWidth="1"/>
    <col min="2054" max="2054" width="14.7109375" style="12" customWidth="1"/>
    <col min="2055" max="2055" width="1.85546875" style="12" customWidth="1"/>
    <col min="2056" max="2056" width="14.5703125" style="12" customWidth="1"/>
    <col min="2057" max="2057" width="1.85546875" style="12" customWidth="1"/>
    <col min="2058" max="2058" width="14.85546875" style="12" customWidth="1"/>
    <col min="2059" max="2059" width="1.5703125" style="12" customWidth="1"/>
    <col min="2060" max="2073" width="13.42578125" style="12" customWidth="1"/>
    <col min="2074" max="2074" width="21.140625" style="12" customWidth="1"/>
    <col min="2075" max="2304" width="35" style="12"/>
    <col min="2305" max="2305" width="42" style="12" customWidth="1"/>
    <col min="2306" max="2306" width="7.42578125" style="12" customWidth="1"/>
    <col min="2307" max="2307" width="1.28515625" style="12" customWidth="1"/>
    <col min="2308" max="2308" width="14.5703125" style="12" customWidth="1"/>
    <col min="2309" max="2309" width="1.85546875" style="12" customWidth="1"/>
    <col min="2310" max="2310" width="14.7109375" style="12" customWidth="1"/>
    <col min="2311" max="2311" width="1.85546875" style="12" customWidth="1"/>
    <col min="2312" max="2312" width="14.5703125" style="12" customWidth="1"/>
    <col min="2313" max="2313" width="1.85546875" style="12" customWidth="1"/>
    <col min="2314" max="2314" width="14.85546875" style="12" customWidth="1"/>
    <col min="2315" max="2315" width="1.5703125" style="12" customWidth="1"/>
    <col min="2316" max="2329" width="13.42578125" style="12" customWidth="1"/>
    <col min="2330" max="2330" width="21.140625" style="12" customWidth="1"/>
    <col min="2331" max="2560" width="35" style="12"/>
    <col min="2561" max="2561" width="42" style="12" customWidth="1"/>
    <col min="2562" max="2562" width="7.42578125" style="12" customWidth="1"/>
    <col min="2563" max="2563" width="1.28515625" style="12" customWidth="1"/>
    <col min="2564" max="2564" width="14.5703125" style="12" customWidth="1"/>
    <col min="2565" max="2565" width="1.85546875" style="12" customWidth="1"/>
    <col min="2566" max="2566" width="14.7109375" style="12" customWidth="1"/>
    <col min="2567" max="2567" width="1.85546875" style="12" customWidth="1"/>
    <col min="2568" max="2568" width="14.5703125" style="12" customWidth="1"/>
    <col min="2569" max="2569" width="1.85546875" style="12" customWidth="1"/>
    <col min="2570" max="2570" width="14.85546875" style="12" customWidth="1"/>
    <col min="2571" max="2571" width="1.5703125" style="12" customWidth="1"/>
    <col min="2572" max="2585" width="13.42578125" style="12" customWidth="1"/>
    <col min="2586" max="2586" width="21.140625" style="12" customWidth="1"/>
    <col min="2587" max="2816" width="35" style="12"/>
    <col min="2817" max="2817" width="42" style="12" customWidth="1"/>
    <col min="2818" max="2818" width="7.42578125" style="12" customWidth="1"/>
    <col min="2819" max="2819" width="1.28515625" style="12" customWidth="1"/>
    <col min="2820" max="2820" width="14.5703125" style="12" customWidth="1"/>
    <col min="2821" max="2821" width="1.85546875" style="12" customWidth="1"/>
    <col min="2822" max="2822" width="14.7109375" style="12" customWidth="1"/>
    <col min="2823" max="2823" width="1.85546875" style="12" customWidth="1"/>
    <col min="2824" max="2824" width="14.5703125" style="12" customWidth="1"/>
    <col min="2825" max="2825" width="1.85546875" style="12" customWidth="1"/>
    <col min="2826" max="2826" width="14.85546875" style="12" customWidth="1"/>
    <col min="2827" max="2827" width="1.5703125" style="12" customWidth="1"/>
    <col min="2828" max="2841" width="13.42578125" style="12" customWidth="1"/>
    <col min="2842" max="2842" width="21.140625" style="12" customWidth="1"/>
    <col min="2843" max="3072" width="35" style="12"/>
    <col min="3073" max="3073" width="42" style="12" customWidth="1"/>
    <col min="3074" max="3074" width="7.42578125" style="12" customWidth="1"/>
    <col min="3075" max="3075" width="1.28515625" style="12" customWidth="1"/>
    <col min="3076" max="3076" width="14.5703125" style="12" customWidth="1"/>
    <col min="3077" max="3077" width="1.85546875" style="12" customWidth="1"/>
    <col min="3078" max="3078" width="14.7109375" style="12" customWidth="1"/>
    <col min="3079" max="3079" width="1.85546875" style="12" customWidth="1"/>
    <col min="3080" max="3080" width="14.5703125" style="12" customWidth="1"/>
    <col min="3081" max="3081" width="1.85546875" style="12" customWidth="1"/>
    <col min="3082" max="3082" width="14.85546875" style="12" customWidth="1"/>
    <col min="3083" max="3083" width="1.5703125" style="12" customWidth="1"/>
    <col min="3084" max="3097" width="13.42578125" style="12" customWidth="1"/>
    <col min="3098" max="3098" width="21.140625" style="12" customWidth="1"/>
    <col min="3099" max="3328" width="35" style="12"/>
    <col min="3329" max="3329" width="42" style="12" customWidth="1"/>
    <col min="3330" max="3330" width="7.42578125" style="12" customWidth="1"/>
    <col min="3331" max="3331" width="1.28515625" style="12" customWidth="1"/>
    <col min="3332" max="3332" width="14.5703125" style="12" customWidth="1"/>
    <col min="3333" max="3333" width="1.85546875" style="12" customWidth="1"/>
    <col min="3334" max="3334" width="14.7109375" style="12" customWidth="1"/>
    <col min="3335" max="3335" width="1.85546875" style="12" customWidth="1"/>
    <col min="3336" max="3336" width="14.5703125" style="12" customWidth="1"/>
    <col min="3337" max="3337" width="1.85546875" style="12" customWidth="1"/>
    <col min="3338" max="3338" width="14.85546875" style="12" customWidth="1"/>
    <col min="3339" max="3339" width="1.5703125" style="12" customWidth="1"/>
    <col min="3340" max="3353" width="13.42578125" style="12" customWidth="1"/>
    <col min="3354" max="3354" width="21.140625" style="12" customWidth="1"/>
    <col min="3355" max="3584" width="35" style="12"/>
    <col min="3585" max="3585" width="42" style="12" customWidth="1"/>
    <col min="3586" max="3586" width="7.42578125" style="12" customWidth="1"/>
    <col min="3587" max="3587" width="1.28515625" style="12" customWidth="1"/>
    <col min="3588" max="3588" width="14.5703125" style="12" customWidth="1"/>
    <col min="3589" max="3589" width="1.85546875" style="12" customWidth="1"/>
    <col min="3590" max="3590" width="14.7109375" style="12" customWidth="1"/>
    <col min="3591" max="3591" width="1.85546875" style="12" customWidth="1"/>
    <col min="3592" max="3592" width="14.5703125" style="12" customWidth="1"/>
    <col min="3593" max="3593" width="1.85546875" style="12" customWidth="1"/>
    <col min="3594" max="3594" width="14.85546875" style="12" customWidth="1"/>
    <col min="3595" max="3595" width="1.5703125" style="12" customWidth="1"/>
    <col min="3596" max="3609" width="13.42578125" style="12" customWidth="1"/>
    <col min="3610" max="3610" width="21.140625" style="12" customWidth="1"/>
    <col min="3611" max="3840" width="35" style="12"/>
    <col min="3841" max="3841" width="42" style="12" customWidth="1"/>
    <col min="3842" max="3842" width="7.42578125" style="12" customWidth="1"/>
    <col min="3843" max="3843" width="1.28515625" style="12" customWidth="1"/>
    <col min="3844" max="3844" width="14.5703125" style="12" customWidth="1"/>
    <col min="3845" max="3845" width="1.85546875" style="12" customWidth="1"/>
    <col min="3846" max="3846" width="14.7109375" style="12" customWidth="1"/>
    <col min="3847" max="3847" width="1.85546875" style="12" customWidth="1"/>
    <col min="3848" max="3848" width="14.5703125" style="12" customWidth="1"/>
    <col min="3849" max="3849" width="1.85546875" style="12" customWidth="1"/>
    <col min="3850" max="3850" width="14.85546875" style="12" customWidth="1"/>
    <col min="3851" max="3851" width="1.5703125" style="12" customWidth="1"/>
    <col min="3852" max="3865" width="13.42578125" style="12" customWidth="1"/>
    <col min="3866" max="3866" width="21.140625" style="12" customWidth="1"/>
    <col min="3867" max="4096" width="35" style="12"/>
    <col min="4097" max="4097" width="42" style="12" customWidth="1"/>
    <col min="4098" max="4098" width="7.42578125" style="12" customWidth="1"/>
    <col min="4099" max="4099" width="1.28515625" style="12" customWidth="1"/>
    <col min="4100" max="4100" width="14.5703125" style="12" customWidth="1"/>
    <col min="4101" max="4101" width="1.85546875" style="12" customWidth="1"/>
    <col min="4102" max="4102" width="14.7109375" style="12" customWidth="1"/>
    <col min="4103" max="4103" width="1.85546875" style="12" customWidth="1"/>
    <col min="4104" max="4104" width="14.5703125" style="12" customWidth="1"/>
    <col min="4105" max="4105" width="1.85546875" style="12" customWidth="1"/>
    <col min="4106" max="4106" width="14.85546875" style="12" customWidth="1"/>
    <col min="4107" max="4107" width="1.5703125" style="12" customWidth="1"/>
    <col min="4108" max="4121" width="13.42578125" style="12" customWidth="1"/>
    <col min="4122" max="4122" width="21.140625" style="12" customWidth="1"/>
    <col min="4123" max="4352" width="35" style="12"/>
    <col min="4353" max="4353" width="42" style="12" customWidth="1"/>
    <col min="4354" max="4354" width="7.42578125" style="12" customWidth="1"/>
    <col min="4355" max="4355" width="1.28515625" style="12" customWidth="1"/>
    <col min="4356" max="4356" width="14.5703125" style="12" customWidth="1"/>
    <col min="4357" max="4357" width="1.85546875" style="12" customWidth="1"/>
    <col min="4358" max="4358" width="14.7109375" style="12" customWidth="1"/>
    <col min="4359" max="4359" width="1.85546875" style="12" customWidth="1"/>
    <col min="4360" max="4360" width="14.5703125" style="12" customWidth="1"/>
    <col min="4361" max="4361" width="1.85546875" style="12" customWidth="1"/>
    <col min="4362" max="4362" width="14.85546875" style="12" customWidth="1"/>
    <col min="4363" max="4363" width="1.5703125" style="12" customWidth="1"/>
    <col min="4364" max="4377" width="13.42578125" style="12" customWidth="1"/>
    <col min="4378" max="4378" width="21.140625" style="12" customWidth="1"/>
    <col min="4379" max="4608" width="35" style="12"/>
    <col min="4609" max="4609" width="42" style="12" customWidth="1"/>
    <col min="4610" max="4610" width="7.42578125" style="12" customWidth="1"/>
    <col min="4611" max="4611" width="1.28515625" style="12" customWidth="1"/>
    <col min="4612" max="4612" width="14.5703125" style="12" customWidth="1"/>
    <col min="4613" max="4613" width="1.85546875" style="12" customWidth="1"/>
    <col min="4614" max="4614" width="14.7109375" style="12" customWidth="1"/>
    <col min="4615" max="4615" width="1.85546875" style="12" customWidth="1"/>
    <col min="4616" max="4616" width="14.5703125" style="12" customWidth="1"/>
    <col min="4617" max="4617" width="1.85546875" style="12" customWidth="1"/>
    <col min="4618" max="4618" width="14.85546875" style="12" customWidth="1"/>
    <col min="4619" max="4619" width="1.5703125" style="12" customWidth="1"/>
    <col min="4620" max="4633" width="13.42578125" style="12" customWidth="1"/>
    <col min="4634" max="4634" width="21.140625" style="12" customWidth="1"/>
    <col min="4635" max="4864" width="35" style="12"/>
    <col min="4865" max="4865" width="42" style="12" customWidth="1"/>
    <col min="4866" max="4866" width="7.42578125" style="12" customWidth="1"/>
    <col min="4867" max="4867" width="1.28515625" style="12" customWidth="1"/>
    <col min="4868" max="4868" width="14.5703125" style="12" customWidth="1"/>
    <col min="4869" max="4869" width="1.85546875" style="12" customWidth="1"/>
    <col min="4870" max="4870" width="14.7109375" style="12" customWidth="1"/>
    <col min="4871" max="4871" width="1.85546875" style="12" customWidth="1"/>
    <col min="4872" max="4872" width="14.5703125" style="12" customWidth="1"/>
    <col min="4873" max="4873" width="1.85546875" style="12" customWidth="1"/>
    <col min="4874" max="4874" width="14.85546875" style="12" customWidth="1"/>
    <col min="4875" max="4875" width="1.5703125" style="12" customWidth="1"/>
    <col min="4876" max="4889" width="13.42578125" style="12" customWidth="1"/>
    <col min="4890" max="4890" width="21.140625" style="12" customWidth="1"/>
    <col min="4891" max="5120" width="35" style="12"/>
    <col min="5121" max="5121" width="42" style="12" customWidth="1"/>
    <col min="5122" max="5122" width="7.42578125" style="12" customWidth="1"/>
    <col min="5123" max="5123" width="1.28515625" style="12" customWidth="1"/>
    <col min="5124" max="5124" width="14.5703125" style="12" customWidth="1"/>
    <col min="5125" max="5125" width="1.85546875" style="12" customWidth="1"/>
    <col min="5126" max="5126" width="14.7109375" style="12" customWidth="1"/>
    <col min="5127" max="5127" width="1.85546875" style="12" customWidth="1"/>
    <col min="5128" max="5128" width="14.5703125" style="12" customWidth="1"/>
    <col min="5129" max="5129" width="1.85546875" style="12" customWidth="1"/>
    <col min="5130" max="5130" width="14.85546875" style="12" customWidth="1"/>
    <col min="5131" max="5131" width="1.5703125" style="12" customWidth="1"/>
    <col min="5132" max="5145" width="13.42578125" style="12" customWidth="1"/>
    <col min="5146" max="5146" width="21.140625" style="12" customWidth="1"/>
    <col min="5147" max="5376" width="35" style="12"/>
    <col min="5377" max="5377" width="42" style="12" customWidth="1"/>
    <col min="5378" max="5378" width="7.42578125" style="12" customWidth="1"/>
    <col min="5379" max="5379" width="1.28515625" style="12" customWidth="1"/>
    <col min="5380" max="5380" width="14.5703125" style="12" customWidth="1"/>
    <col min="5381" max="5381" width="1.85546875" style="12" customWidth="1"/>
    <col min="5382" max="5382" width="14.7109375" style="12" customWidth="1"/>
    <col min="5383" max="5383" width="1.85546875" style="12" customWidth="1"/>
    <col min="5384" max="5384" width="14.5703125" style="12" customWidth="1"/>
    <col min="5385" max="5385" width="1.85546875" style="12" customWidth="1"/>
    <col min="5386" max="5386" width="14.85546875" style="12" customWidth="1"/>
    <col min="5387" max="5387" width="1.5703125" style="12" customWidth="1"/>
    <col min="5388" max="5401" width="13.42578125" style="12" customWidth="1"/>
    <col min="5402" max="5402" width="21.140625" style="12" customWidth="1"/>
    <col min="5403" max="5632" width="35" style="12"/>
    <col min="5633" max="5633" width="42" style="12" customWidth="1"/>
    <col min="5634" max="5634" width="7.42578125" style="12" customWidth="1"/>
    <col min="5635" max="5635" width="1.28515625" style="12" customWidth="1"/>
    <col min="5636" max="5636" width="14.5703125" style="12" customWidth="1"/>
    <col min="5637" max="5637" width="1.85546875" style="12" customWidth="1"/>
    <col min="5638" max="5638" width="14.7109375" style="12" customWidth="1"/>
    <col min="5639" max="5639" width="1.85546875" style="12" customWidth="1"/>
    <col min="5640" max="5640" width="14.5703125" style="12" customWidth="1"/>
    <col min="5641" max="5641" width="1.85546875" style="12" customWidth="1"/>
    <col min="5642" max="5642" width="14.85546875" style="12" customWidth="1"/>
    <col min="5643" max="5643" width="1.5703125" style="12" customWidth="1"/>
    <col min="5644" max="5657" width="13.42578125" style="12" customWidth="1"/>
    <col min="5658" max="5658" width="21.140625" style="12" customWidth="1"/>
    <col min="5659" max="5888" width="35" style="12"/>
    <col min="5889" max="5889" width="42" style="12" customWidth="1"/>
    <col min="5890" max="5890" width="7.42578125" style="12" customWidth="1"/>
    <col min="5891" max="5891" width="1.28515625" style="12" customWidth="1"/>
    <col min="5892" max="5892" width="14.5703125" style="12" customWidth="1"/>
    <col min="5893" max="5893" width="1.85546875" style="12" customWidth="1"/>
    <col min="5894" max="5894" width="14.7109375" style="12" customWidth="1"/>
    <col min="5895" max="5895" width="1.85546875" style="12" customWidth="1"/>
    <col min="5896" max="5896" width="14.5703125" style="12" customWidth="1"/>
    <col min="5897" max="5897" width="1.85546875" style="12" customWidth="1"/>
    <col min="5898" max="5898" width="14.85546875" style="12" customWidth="1"/>
    <col min="5899" max="5899" width="1.5703125" style="12" customWidth="1"/>
    <col min="5900" max="5913" width="13.42578125" style="12" customWidth="1"/>
    <col min="5914" max="5914" width="21.140625" style="12" customWidth="1"/>
    <col min="5915" max="6144" width="35" style="12"/>
    <col min="6145" max="6145" width="42" style="12" customWidth="1"/>
    <col min="6146" max="6146" width="7.42578125" style="12" customWidth="1"/>
    <col min="6147" max="6147" width="1.28515625" style="12" customWidth="1"/>
    <col min="6148" max="6148" width="14.5703125" style="12" customWidth="1"/>
    <col min="6149" max="6149" width="1.85546875" style="12" customWidth="1"/>
    <col min="6150" max="6150" width="14.7109375" style="12" customWidth="1"/>
    <col min="6151" max="6151" width="1.85546875" style="12" customWidth="1"/>
    <col min="6152" max="6152" width="14.5703125" style="12" customWidth="1"/>
    <col min="6153" max="6153" width="1.85546875" style="12" customWidth="1"/>
    <col min="6154" max="6154" width="14.85546875" style="12" customWidth="1"/>
    <col min="6155" max="6155" width="1.5703125" style="12" customWidth="1"/>
    <col min="6156" max="6169" width="13.42578125" style="12" customWidth="1"/>
    <col min="6170" max="6170" width="21.140625" style="12" customWidth="1"/>
    <col min="6171" max="6400" width="35" style="12"/>
    <col min="6401" max="6401" width="42" style="12" customWidth="1"/>
    <col min="6402" max="6402" width="7.42578125" style="12" customWidth="1"/>
    <col min="6403" max="6403" width="1.28515625" style="12" customWidth="1"/>
    <col min="6404" max="6404" width="14.5703125" style="12" customWidth="1"/>
    <col min="6405" max="6405" width="1.85546875" style="12" customWidth="1"/>
    <col min="6406" max="6406" width="14.7109375" style="12" customWidth="1"/>
    <col min="6407" max="6407" width="1.85546875" style="12" customWidth="1"/>
    <col min="6408" max="6408" width="14.5703125" style="12" customWidth="1"/>
    <col min="6409" max="6409" width="1.85546875" style="12" customWidth="1"/>
    <col min="6410" max="6410" width="14.85546875" style="12" customWidth="1"/>
    <col min="6411" max="6411" width="1.5703125" style="12" customWidth="1"/>
    <col min="6412" max="6425" width="13.42578125" style="12" customWidth="1"/>
    <col min="6426" max="6426" width="21.140625" style="12" customWidth="1"/>
    <col min="6427" max="6656" width="35" style="12"/>
    <col min="6657" max="6657" width="42" style="12" customWidth="1"/>
    <col min="6658" max="6658" width="7.42578125" style="12" customWidth="1"/>
    <col min="6659" max="6659" width="1.28515625" style="12" customWidth="1"/>
    <col min="6660" max="6660" width="14.5703125" style="12" customWidth="1"/>
    <col min="6661" max="6661" width="1.85546875" style="12" customWidth="1"/>
    <col min="6662" max="6662" width="14.7109375" style="12" customWidth="1"/>
    <col min="6663" max="6663" width="1.85546875" style="12" customWidth="1"/>
    <col min="6664" max="6664" width="14.5703125" style="12" customWidth="1"/>
    <col min="6665" max="6665" width="1.85546875" style="12" customWidth="1"/>
    <col min="6666" max="6666" width="14.85546875" style="12" customWidth="1"/>
    <col min="6667" max="6667" width="1.5703125" style="12" customWidth="1"/>
    <col min="6668" max="6681" width="13.42578125" style="12" customWidth="1"/>
    <col min="6682" max="6682" width="21.140625" style="12" customWidth="1"/>
    <col min="6683" max="6912" width="35" style="12"/>
    <col min="6913" max="6913" width="42" style="12" customWidth="1"/>
    <col min="6914" max="6914" width="7.42578125" style="12" customWidth="1"/>
    <col min="6915" max="6915" width="1.28515625" style="12" customWidth="1"/>
    <col min="6916" max="6916" width="14.5703125" style="12" customWidth="1"/>
    <col min="6917" max="6917" width="1.85546875" style="12" customWidth="1"/>
    <col min="6918" max="6918" width="14.7109375" style="12" customWidth="1"/>
    <col min="6919" max="6919" width="1.85546875" style="12" customWidth="1"/>
    <col min="6920" max="6920" width="14.5703125" style="12" customWidth="1"/>
    <col min="6921" max="6921" width="1.85546875" style="12" customWidth="1"/>
    <col min="6922" max="6922" width="14.85546875" style="12" customWidth="1"/>
    <col min="6923" max="6923" width="1.5703125" style="12" customWidth="1"/>
    <col min="6924" max="6937" width="13.42578125" style="12" customWidth="1"/>
    <col min="6938" max="6938" width="21.140625" style="12" customWidth="1"/>
    <col min="6939" max="7168" width="35" style="12"/>
    <col min="7169" max="7169" width="42" style="12" customWidth="1"/>
    <col min="7170" max="7170" width="7.42578125" style="12" customWidth="1"/>
    <col min="7171" max="7171" width="1.28515625" style="12" customWidth="1"/>
    <col min="7172" max="7172" width="14.5703125" style="12" customWidth="1"/>
    <col min="7173" max="7173" width="1.85546875" style="12" customWidth="1"/>
    <col min="7174" max="7174" width="14.7109375" style="12" customWidth="1"/>
    <col min="7175" max="7175" width="1.85546875" style="12" customWidth="1"/>
    <col min="7176" max="7176" width="14.5703125" style="12" customWidth="1"/>
    <col min="7177" max="7177" width="1.85546875" style="12" customWidth="1"/>
    <col min="7178" max="7178" width="14.85546875" style="12" customWidth="1"/>
    <col min="7179" max="7179" width="1.5703125" style="12" customWidth="1"/>
    <col min="7180" max="7193" width="13.42578125" style="12" customWidth="1"/>
    <col min="7194" max="7194" width="21.140625" style="12" customWidth="1"/>
    <col min="7195" max="7424" width="35" style="12"/>
    <col min="7425" max="7425" width="42" style="12" customWidth="1"/>
    <col min="7426" max="7426" width="7.42578125" style="12" customWidth="1"/>
    <col min="7427" max="7427" width="1.28515625" style="12" customWidth="1"/>
    <col min="7428" max="7428" width="14.5703125" style="12" customWidth="1"/>
    <col min="7429" max="7429" width="1.85546875" style="12" customWidth="1"/>
    <col min="7430" max="7430" width="14.7109375" style="12" customWidth="1"/>
    <col min="7431" max="7431" width="1.85546875" style="12" customWidth="1"/>
    <col min="7432" max="7432" width="14.5703125" style="12" customWidth="1"/>
    <col min="7433" max="7433" width="1.85546875" style="12" customWidth="1"/>
    <col min="7434" max="7434" width="14.85546875" style="12" customWidth="1"/>
    <col min="7435" max="7435" width="1.5703125" style="12" customWidth="1"/>
    <col min="7436" max="7449" width="13.42578125" style="12" customWidth="1"/>
    <col min="7450" max="7450" width="21.140625" style="12" customWidth="1"/>
    <col min="7451" max="7680" width="35" style="12"/>
    <col min="7681" max="7681" width="42" style="12" customWidth="1"/>
    <col min="7682" max="7682" width="7.42578125" style="12" customWidth="1"/>
    <col min="7683" max="7683" width="1.28515625" style="12" customWidth="1"/>
    <col min="7684" max="7684" width="14.5703125" style="12" customWidth="1"/>
    <col min="7685" max="7685" width="1.85546875" style="12" customWidth="1"/>
    <col min="7686" max="7686" width="14.7109375" style="12" customWidth="1"/>
    <col min="7687" max="7687" width="1.85546875" style="12" customWidth="1"/>
    <col min="7688" max="7688" width="14.5703125" style="12" customWidth="1"/>
    <col min="7689" max="7689" width="1.85546875" style="12" customWidth="1"/>
    <col min="7690" max="7690" width="14.85546875" style="12" customWidth="1"/>
    <col min="7691" max="7691" width="1.5703125" style="12" customWidth="1"/>
    <col min="7692" max="7705" width="13.42578125" style="12" customWidth="1"/>
    <col min="7706" max="7706" width="21.140625" style="12" customWidth="1"/>
    <col min="7707" max="7936" width="35" style="12"/>
    <col min="7937" max="7937" width="42" style="12" customWidth="1"/>
    <col min="7938" max="7938" width="7.42578125" style="12" customWidth="1"/>
    <col min="7939" max="7939" width="1.28515625" style="12" customWidth="1"/>
    <col min="7940" max="7940" width="14.5703125" style="12" customWidth="1"/>
    <col min="7941" max="7941" width="1.85546875" style="12" customWidth="1"/>
    <col min="7942" max="7942" width="14.7109375" style="12" customWidth="1"/>
    <col min="7943" max="7943" width="1.85546875" style="12" customWidth="1"/>
    <col min="7944" max="7944" width="14.5703125" style="12" customWidth="1"/>
    <col min="7945" max="7945" width="1.85546875" style="12" customWidth="1"/>
    <col min="7946" max="7946" width="14.85546875" style="12" customWidth="1"/>
    <col min="7947" max="7947" width="1.5703125" style="12" customWidth="1"/>
    <col min="7948" max="7961" width="13.42578125" style="12" customWidth="1"/>
    <col min="7962" max="7962" width="21.140625" style="12" customWidth="1"/>
    <col min="7963" max="8192" width="35" style="12"/>
    <col min="8193" max="8193" width="42" style="12" customWidth="1"/>
    <col min="8194" max="8194" width="7.42578125" style="12" customWidth="1"/>
    <col min="8195" max="8195" width="1.28515625" style="12" customWidth="1"/>
    <col min="8196" max="8196" width="14.5703125" style="12" customWidth="1"/>
    <col min="8197" max="8197" width="1.85546875" style="12" customWidth="1"/>
    <col min="8198" max="8198" width="14.7109375" style="12" customWidth="1"/>
    <col min="8199" max="8199" width="1.85546875" style="12" customWidth="1"/>
    <col min="8200" max="8200" width="14.5703125" style="12" customWidth="1"/>
    <col min="8201" max="8201" width="1.85546875" style="12" customWidth="1"/>
    <col min="8202" max="8202" width="14.85546875" style="12" customWidth="1"/>
    <col min="8203" max="8203" width="1.5703125" style="12" customWidth="1"/>
    <col min="8204" max="8217" width="13.42578125" style="12" customWidth="1"/>
    <col min="8218" max="8218" width="21.140625" style="12" customWidth="1"/>
    <col min="8219" max="8448" width="35" style="12"/>
    <col min="8449" max="8449" width="42" style="12" customWidth="1"/>
    <col min="8450" max="8450" width="7.42578125" style="12" customWidth="1"/>
    <col min="8451" max="8451" width="1.28515625" style="12" customWidth="1"/>
    <col min="8452" max="8452" width="14.5703125" style="12" customWidth="1"/>
    <col min="8453" max="8453" width="1.85546875" style="12" customWidth="1"/>
    <col min="8454" max="8454" width="14.7109375" style="12" customWidth="1"/>
    <col min="8455" max="8455" width="1.85546875" style="12" customWidth="1"/>
    <col min="8456" max="8456" width="14.5703125" style="12" customWidth="1"/>
    <col min="8457" max="8457" width="1.85546875" style="12" customWidth="1"/>
    <col min="8458" max="8458" width="14.85546875" style="12" customWidth="1"/>
    <col min="8459" max="8459" width="1.5703125" style="12" customWidth="1"/>
    <col min="8460" max="8473" width="13.42578125" style="12" customWidth="1"/>
    <col min="8474" max="8474" width="21.140625" style="12" customWidth="1"/>
    <col min="8475" max="8704" width="35" style="12"/>
    <col min="8705" max="8705" width="42" style="12" customWidth="1"/>
    <col min="8706" max="8706" width="7.42578125" style="12" customWidth="1"/>
    <col min="8707" max="8707" width="1.28515625" style="12" customWidth="1"/>
    <col min="8708" max="8708" width="14.5703125" style="12" customWidth="1"/>
    <col min="8709" max="8709" width="1.85546875" style="12" customWidth="1"/>
    <col min="8710" max="8710" width="14.7109375" style="12" customWidth="1"/>
    <col min="8711" max="8711" width="1.85546875" style="12" customWidth="1"/>
    <col min="8712" max="8712" width="14.5703125" style="12" customWidth="1"/>
    <col min="8713" max="8713" width="1.85546875" style="12" customWidth="1"/>
    <col min="8714" max="8714" width="14.85546875" style="12" customWidth="1"/>
    <col min="8715" max="8715" width="1.5703125" style="12" customWidth="1"/>
    <col min="8716" max="8729" width="13.42578125" style="12" customWidth="1"/>
    <col min="8730" max="8730" width="21.140625" style="12" customWidth="1"/>
    <col min="8731" max="8960" width="35" style="12"/>
    <col min="8961" max="8961" width="42" style="12" customWidth="1"/>
    <col min="8962" max="8962" width="7.42578125" style="12" customWidth="1"/>
    <col min="8963" max="8963" width="1.28515625" style="12" customWidth="1"/>
    <col min="8964" max="8964" width="14.5703125" style="12" customWidth="1"/>
    <col min="8965" max="8965" width="1.85546875" style="12" customWidth="1"/>
    <col min="8966" max="8966" width="14.7109375" style="12" customWidth="1"/>
    <col min="8967" max="8967" width="1.85546875" style="12" customWidth="1"/>
    <col min="8968" max="8968" width="14.5703125" style="12" customWidth="1"/>
    <col min="8969" max="8969" width="1.85546875" style="12" customWidth="1"/>
    <col min="8970" max="8970" width="14.85546875" style="12" customWidth="1"/>
    <col min="8971" max="8971" width="1.5703125" style="12" customWidth="1"/>
    <col min="8972" max="8985" width="13.42578125" style="12" customWidth="1"/>
    <col min="8986" max="8986" width="21.140625" style="12" customWidth="1"/>
    <col min="8987" max="9216" width="35" style="12"/>
    <col min="9217" max="9217" width="42" style="12" customWidth="1"/>
    <col min="9218" max="9218" width="7.42578125" style="12" customWidth="1"/>
    <col min="9219" max="9219" width="1.28515625" style="12" customWidth="1"/>
    <col min="9220" max="9220" width="14.5703125" style="12" customWidth="1"/>
    <col min="9221" max="9221" width="1.85546875" style="12" customWidth="1"/>
    <col min="9222" max="9222" width="14.7109375" style="12" customWidth="1"/>
    <col min="9223" max="9223" width="1.85546875" style="12" customWidth="1"/>
    <col min="9224" max="9224" width="14.5703125" style="12" customWidth="1"/>
    <col min="9225" max="9225" width="1.85546875" style="12" customWidth="1"/>
    <col min="9226" max="9226" width="14.85546875" style="12" customWidth="1"/>
    <col min="9227" max="9227" width="1.5703125" style="12" customWidth="1"/>
    <col min="9228" max="9241" width="13.42578125" style="12" customWidth="1"/>
    <col min="9242" max="9242" width="21.140625" style="12" customWidth="1"/>
    <col min="9243" max="9472" width="35" style="12"/>
    <col min="9473" max="9473" width="42" style="12" customWidth="1"/>
    <col min="9474" max="9474" width="7.42578125" style="12" customWidth="1"/>
    <col min="9475" max="9475" width="1.28515625" style="12" customWidth="1"/>
    <col min="9476" max="9476" width="14.5703125" style="12" customWidth="1"/>
    <col min="9477" max="9477" width="1.85546875" style="12" customWidth="1"/>
    <col min="9478" max="9478" width="14.7109375" style="12" customWidth="1"/>
    <col min="9479" max="9479" width="1.85546875" style="12" customWidth="1"/>
    <col min="9480" max="9480" width="14.5703125" style="12" customWidth="1"/>
    <col min="9481" max="9481" width="1.85546875" style="12" customWidth="1"/>
    <col min="9482" max="9482" width="14.85546875" style="12" customWidth="1"/>
    <col min="9483" max="9483" width="1.5703125" style="12" customWidth="1"/>
    <col min="9484" max="9497" width="13.42578125" style="12" customWidth="1"/>
    <col min="9498" max="9498" width="21.140625" style="12" customWidth="1"/>
    <col min="9499" max="9728" width="35" style="12"/>
    <col min="9729" max="9729" width="42" style="12" customWidth="1"/>
    <col min="9730" max="9730" width="7.42578125" style="12" customWidth="1"/>
    <col min="9731" max="9731" width="1.28515625" style="12" customWidth="1"/>
    <col min="9732" max="9732" width="14.5703125" style="12" customWidth="1"/>
    <col min="9733" max="9733" width="1.85546875" style="12" customWidth="1"/>
    <col min="9734" max="9734" width="14.7109375" style="12" customWidth="1"/>
    <col min="9735" max="9735" width="1.85546875" style="12" customWidth="1"/>
    <col min="9736" max="9736" width="14.5703125" style="12" customWidth="1"/>
    <col min="9737" max="9737" width="1.85546875" style="12" customWidth="1"/>
    <col min="9738" max="9738" width="14.85546875" style="12" customWidth="1"/>
    <col min="9739" max="9739" width="1.5703125" style="12" customWidth="1"/>
    <col min="9740" max="9753" width="13.42578125" style="12" customWidth="1"/>
    <col min="9754" max="9754" width="21.140625" style="12" customWidth="1"/>
    <col min="9755" max="9984" width="35" style="12"/>
    <col min="9985" max="9985" width="42" style="12" customWidth="1"/>
    <col min="9986" max="9986" width="7.42578125" style="12" customWidth="1"/>
    <col min="9987" max="9987" width="1.28515625" style="12" customWidth="1"/>
    <col min="9988" max="9988" width="14.5703125" style="12" customWidth="1"/>
    <col min="9989" max="9989" width="1.85546875" style="12" customWidth="1"/>
    <col min="9990" max="9990" width="14.7109375" style="12" customWidth="1"/>
    <col min="9991" max="9991" width="1.85546875" style="12" customWidth="1"/>
    <col min="9992" max="9992" width="14.5703125" style="12" customWidth="1"/>
    <col min="9993" max="9993" width="1.85546875" style="12" customWidth="1"/>
    <col min="9994" max="9994" width="14.85546875" style="12" customWidth="1"/>
    <col min="9995" max="9995" width="1.5703125" style="12" customWidth="1"/>
    <col min="9996" max="10009" width="13.42578125" style="12" customWidth="1"/>
    <col min="10010" max="10010" width="21.140625" style="12" customWidth="1"/>
    <col min="10011" max="10240" width="35" style="12"/>
    <col min="10241" max="10241" width="42" style="12" customWidth="1"/>
    <col min="10242" max="10242" width="7.42578125" style="12" customWidth="1"/>
    <col min="10243" max="10243" width="1.28515625" style="12" customWidth="1"/>
    <col min="10244" max="10244" width="14.5703125" style="12" customWidth="1"/>
    <col min="10245" max="10245" width="1.85546875" style="12" customWidth="1"/>
    <col min="10246" max="10246" width="14.7109375" style="12" customWidth="1"/>
    <col min="10247" max="10247" width="1.85546875" style="12" customWidth="1"/>
    <col min="10248" max="10248" width="14.5703125" style="12" customWidth="1"/>
    <col min="10249" max="10249" width="1.85546875" style="12" customWidth="1"/>
    <col min="10250" max="10250" width="14.85546875" style="12" customWidth="1"/>
    <col min="10251" max="10251" width="1.5703125" style="12" customWidth="1"/>
    <col min="10252" max="10265" width="13.42578125" style="12" customWidth="1"/>
    <col min="10266" max="10266" width="21.140625" style="12" customWidth="1"/>
    <col min="10267" max="10496" width="35" style="12"/>
    <col min="10497" max="10497" width="42" style="12" customWidth="1"/>
    <col min="10498" max="10498" width="7.42578125" style="12" customWidth="1"/>
    <col min="10499" max="10499" width="1.28515625" style="12" customWidth="1"/>
    <col min="10500" max="10500" width="14.5703125" style="12" customWidth="1"/>
    <col min="10501" max="10501" width="1.85546875" style="12" customWidth="1"/>
    <col min="10502" max="10502" width="14.7109375" style="12" customWidth="1"/>
    <col min="10503" max="10503" width="1.85546875" style="12" customWidth="1"/>
    <col min="10504" max="10504" width="14.5703125" style="12" customWidth="1"/>
    <col min="10505" max="10505" width="1.85546875" style="12" customWidth="1"/>
    <col min="10506" max="10506" width="14.85546875" style="12" customWidth="1"/>
    <col min="10507" max="10507" width="1.5703125" style="12" customWidth="1"/>
    <col min="10508" max="10521" width="13.42578125" style="12" customWidth="1"/>
    <col min="10522" max="10522" width="21.140625" style="12" customWidth="1"/>
    <col min="10523" max="10752" width="35" style="12"/>
    <col min="10753" max="10753" width="42" style="12" customWidth="1"/>
    <col min="10754" max="10754" width="7.42578125" style="12" customWidth="1"/>
    <col min="10755" max="10755" width="1.28515625" style="12" customWidth="1"/>
    <col min="10756" max="10756" width="14.5703125" style="12" customWidth="1"/>
    <col min="10757" max="10757" width="1.85546875" style="12" customWidth="1"/>
    <col min="10758" max="10758" width="14.7109375" style="12" customWidth="1"/>
    <col min="10759" max="10759" width="1.85546875" style="12" customWidth="1"/>
    <col min="10760" max="10760" width="14.5703125" style="12" customWidth="1"/>
    <col min="10761" max="10761" width="1.85546875" style="12" customWidth="1"/>
    <col min="10762" max="10762" width="14.85546875" style="12" customWidth="1"/>
    <col min="10763" max="10763" width="1.5703125" style="12" customWidth="1"/>
    <col min="10764" max="10777" width="13.42578125" style="12" customWidth="1"/>
    <col min="10778" max="10778" width="21.140625" style="12" customWidth="1"/>
    <col min="10779" max="11008" width="35" style="12"/>
    <col min="11009" max="11009" width="42" style="12" customWidth="1"/>
    <col min="11010" max="11010" width="7.42578125" style="12" customWidth="1"/>
    <col min="11011" max="11011" width="1.28515625" style="12" customWidth="1"/>
    <col min="11012" max="11012" width="14.5703125" style="12" customWidth="1"/>
    <col min="11013" max="11013" width="1.85546875" style="12" customWidth="1"/>
    <col min="11014" max="11014" width="14.7109375" style="12" customWidth="1"/>
    <col min="11015" max="11015" width="1.85546875" style="12" customWidth="1"/>
    <col min="11016" max="11016" width="14.5703125" style="12" customWidth="1"/>
    <col min="11017" max="11017" width="1.85546875" style="12" customWidth="1"/>
    <col min="11018" max="11018" width="14.85546875" style="12" customWidth="1"/>
    <col min="11019" max="11019" width="1.5703125" style="12" customWidth="1"/>
    <col min="11020" max="11033" width="13.42578125" style="12" customWidth="1"/>
    <col min="11034" max="11034" width="21.140625" style="12" customWidth="1"/>
    <col min="11035" max="11264" width="35" style="12"/>
    <col min="11265" max="11265" width="42" style="12" customWidth="1"/>
    <col min="11266" max="11266" width="7.42578125" style="12" customWidth="1"/>
    <col min="11267" max="11267" width="1.28515625" style="12" customWidth="1"/>
    <col min="11268" max="11268" width="14.5703125" style="12" customWidth="1"/>
    <col min="11269" max="11269" width="1.85546875" style="12" customWidth="1"/>
    <col min="11270" max="11270" width="14.7109375" style="12" customWidth="1"/>
    <col min="11271" max="11271" width="1.85546875" style="12" customWidth="1"/>
    <col min="11272" max="11272" width="14.5703125" style="12" customWidth="1"/>
    <col min="11273" max="11273" width="1.85546875" style="12" customWidth="1"/>
    <col min="11274" max="11274" width="14.85546875" style="12" customWidth="1"/>
    <col min="11275" max="11275" width="1.5703125" style="12" customWidth="1"/>
    <col min="11276" max="11289" width="13.42578125" style="12" customWidth="1"/>
    <col min="11290" max="11290" width="21.140625" style="12" customWidth="1"/>
    <col min="11291" max="11520" width="35" style="12"/>
    <col min="11521" max="11521" width="42" style="12" customWidth="1"/>
    <col min="11522" max="11522" width="7.42578125" style="12" customWidth="1"/>
    <col min="11523" max="11523" width="1.28515625" style="12" customWidth="1"/>
    <col min="11524" max="11524" width="14.5703125" style="12" customWidth="1"/>
    <col min="11525" max="11525" width="1.85546875" style="12" customWidth="1"/>
    <col min="11526" max="11526" width="14.7109375" style="12" customWidth="1"/>
    <col min="11527" max="11527" width="1.85546875" style="12" customWidth="1"/>
    <col min="11528" max="11528" width="14.5703125" style="12" customWidth="1"/>
    <col min="11529" max="11529" width="1.85546875" style="12" customWidth="1"/>
    <col min="11530" max="11530" width="14.85546875" style="12" customWidth="1"/>
    <col min="11531" max="11531" width="1.5703125" style="12" customWidth="1"/>
    <col min="11532" max="11545" width="13.42578125" style="12" customWidth="1"/>
    <col min="11546" max="11546" width="21.140625" style="12" customWidth="1"/>
    <col min="11547" max="11776" width="35" style="12"/>
    <col min="11777" max="11777" width="42" style="12" customWidth="1"/>
    <col min="11778" max="11778" width="7.42578125" style="12" customWidth="1"/>
    <col min="11779" max="11779" width="1.28515625" style="12" customWidth="1"/>
    <col min="11780" max="11780" width="14.5703125" style="12" customWidth="1"/>
    <col min="11781" max="11781" width="1.85546875" style="12" customWidth="1"/>
    <col min="11782" max="11782" width="14.7109375" style="12" customWidth="1"/>
    <col min="11783" max="11783" width="1.85546875" style="12" customWidth="1"/>
    <col min="11784" max="11784" width="14.5703125" style="12" customWidth="1"/>
    <col min="11785" max="11785" width="1.85546875" style="12" customWidth="1"/>
    <col min="11786" max="11786" width="14.85546875" style="12" customWidth="1"/>
    <col min="11787" max="11787" width="1.5703125" style="12" customWidth="1"/>
    <col min="11788" max="11801" width="13.42578125" style="12" customWidth="1"/>
    <col min="11802" max="11802" width="21.140625" style="12" customWidth="1"/>
    <col min="11803" max="12032" width="35" style="12"/>
    <col min="12033" max="12033" width="42" style="12" customWidth="1"/>
    <col min="12034" max="12034" width="7.42578125" style="12" customWidth="1"/>
    <col min="12035" max="12035" width="1.28515625" style="12" customWidth="1"/>
    <col min="12036" max="12036" width="14.5703125" style="12" customWidth="1"/>
    <col min="12037" max="12037" width="1.85546875" style="12" customWidth="1"/>
    <col min="12038" max="12038" width="14.7109375" style="12" customWidth="1"/>
    <col min="12039" max="12039" width="1.85546875" style="12" customWidth="1"/>
    <col min="12040" max="12040" width="14.5703125" style="12" customWidth="1"/>
    <col min="12041" max="12041" width="1.85546875" style="12" customWidth="1"/>
    <col min="12042" max="12042" width="14.85546875" style="12" customWidth="1"/>
    <col min="12043" max="12043" width="1.5703125" style="12" customWidth="1"/>
    <col min="12044" max="12057" width="13.42578125" style="12" customWidth="1"/>
    <col min="12058" max="12058" width="21.140625" style="12" customWidth="1"/>
    <col min="12059" max="12288" width="35" style="12"/>
    <col min="12289" max="12289" width="42" style="12" customWidth="1"/>
    <col min="12290" max="12290" width="7.42578125" style="12" customWidth="1"/>
    <col min="12291" max="12291" width="1.28515625" style="12" customWidth="1"/>
    <col min="12292" max="12292" width="14.5703125" style="12" customWidth="1"/>
    <col min="12293" max="12293" width="1.85546875" style="12" customWidth="1"/>
    <col min="12294" max="12294" width="14.7109375" style="12" customWidth="1"/>
    <col min="12295" max="12295" width="1.85546875" style="12" customWidth="1"/>
    <col min="12296" max="12296" width="14.5703125" style="12" customWidth="1"/>
    <col min="12297" max="12297" width="1.85546875" style="12" customWidth="1"/>
    <col min="12298" max="12298" width="14.85546875" style="12" customWidth="1"/>
    <col min="12299" max="12299" width="1.5703125" style="12" customWidth="1"/>
    <col min="12300" max="12313" width="13.42578125" style="12" customWidth="1"/>
    <col min="12314" max="12314" width="21.140625" style="12" customWidth="1"/>
    <col min="12315" max="12544" width="35" style="12"/>
    <col min="12545" max="12545" width="42" style="12" customWidth="1"/>
    <col min="12546" max="12546" width="7.42578125" style="12" customWidth="1"/>
    <col min="12547" max="12547" width="1.28515625" style="12" customWidth="1"/>
    <col min="12548" max="12548" width="14.5703125" style="12" customWidth="1"/>
    <col min="12549" max="12549" width="1.85546875" style="12" customWidth="1"/>
    <col min="12550" max="12550" width="14.7109375" style="12" customWidth="1"/>
    <col min="12551" max="12551" width="1.85546875" style="12" customWidth="1"/>
    <col min="12552" max="12552" width="14.5703125" style="12" customWidth="1"/>
    <col min="12553" max="12553" width="1.85546875" style="12" customWidth="1"/>
    <col min="12554" max="12554" width="14.85546875" style="12" customWidth="1"/>
    <col min="12555" max="12555" width="1.5703125" style="12" customWidth="1"/>
    <col min="12556" max="12569" width="13.42578125" style="12" customWidth="1"/>
    <col min="12570" max="12570" width="21.140625" style="12" customWidth="1"/>
    <col min="12571" max="12800" width="35" style="12"/>
    <col min="12801" max="12801" width="42" style="12" customWidth="1"/>
    <col min="12802" max="12802" width="7.42578125" style="12" customWidth="1"/>
    <col min="12803" max="12803" width="1.28515625" style="12" customWidth="1"/>
    <col min="12804" max="12804" width="14.5703125" style="12" customWidth="1"/>
    <col min="12805" max="12805" width="1.85546875" style="12" customWidth="1"/>
    <col min="12806" max="12806" width="14.7109375" style="12" customWidth="1"/>
    <col min="12807" max="12807" width="1.85546875" style="12" customWidth="1"/>
    <col min="12808" max="12808" width="14.5703125" style="12" customWidth="1"/>
    <col min="12809" max="12809" width="1.85546875" style="12" customWidth="1"/>
    <col min="12810" max="12810" width="14.85546875" style="12" customWidth="1"/>
    <col min="12811" max="12811" width="1.5703125" style="12" customWidth="1"/>
    <col min="12812" max="12825" width="13.42578125" style="12" customWidth="1"/>
    <col min="12826" max="12826" width="21.140625" style="12" customWidth="1"/>
    <col min="12827" max="13056" width="35" style="12"/>
    <col min="13057" max="13057" width="42" style="12" customWidth="1"/>
    <col min="13058" max="13058" width="7.42578125" style="12" customWidth="1"/>
    <col min="13059" max="13059" width="1.28515625" style="12" customWidth="1"/>
    <col min="13060" max="13060" width="14.5703125" style="12" customWidth="1"/>
    <col min="13061" max="13061" width="1.85546875" style="12" customWidth="1"/>
    <col min="13062" max="13062" width="14.7109375" style="12" customWidth="1"/>
    <col min="13063" max="13063" width="1.85546875" style="12" customWidth="1"/>
    <col min="13064" max="13064" width="14.5703125" style="12" customWidth="1"/>
    <col min="13065" max="13065" width="1.85546875" style="12" customWidth="1"/>
    <col min="13066" max="13066" width="14.85546875" style="12" customWidth="1"/>
    <col min="13067" max="13067" width="1.5703125" style="12" customWidth="1"/>
    <col min="13068" max="13081" width="13.42578125" style="12" customWidth="1"/>
    <col min="13082" max="13082" width="21.140625" style="12" customWidth="1"/>
    <col min="13083" max="13312" width="35" style="12"/>
    <col min="13313" max="13313" width="42" style="12" customWidth="1"/>
    <col min="13314" max="13314" width="7.42578125" style="12" customWidth="1"/>
    <col min="13315" max="13315" width="1.28515625" style="12" customWidth="1"/>
    <col min="13316" max="13316" width="14.5703125" style="12" customWidth="1"/>
    <col min="13317" max="13317" width="1.85546875" style="12" customWidth="1"/>
    <col min="13318" max="13318" width="14.7109375" style="12" customWidth="1"/>
    <col min="13319" max="13319" width="1.85546875" style="12" customWidth="1"/>
    <col min="13320" max="13320" width="14.5703125" style="12" customWidth="1"/>
    <col min="13321" max="13321" width="1.85546875" style="12" customWidth="1"/>
    <col min="13322" max="13322" width="14.85546875" style="12" customWidth="1"/>
    <col min="13323" max="13323" width="1.5703125" style="12" customWidth="1"/>
    <col min="13324" max="13337" width="13.42578125" style="12" customWidth="1"/>
    <col min="13338" max="13338" width="21.140625" style="12" customWidth="1"/>
    <col min="13339" max="13568" width="35" style="12"/>
    <col min="13569" max="13569" width="42" style="12" customWidth="1"/>
    <col min="13570" max="13570" width="7.42578125" style="12" customWidth="1"/>
    <col min="13571" max="13571" width="1.28515625" style="12" customWidth="1"/>
    <col min="13572" max="13572" width="14.5703125" style="12" customWidth="1"/>
    <col min="13573" max="13573" width="1.85546875" style="12" customWidth="1"/>
    <col min="13574" max="13574" width="14.7109375" style="12" customWidth="1"/>
    <col min="13575" max="13575" width="1.85546875" style="12" customWidth="1"/>
    <col min="13576" max="13576" width="14.5703125" style="12" customWidth="1"/>
    <col min="13577" max="13577" width="1.85546875" style="12" customWidth="1"/>
    <col min="13578" max="13578" width="14.85546875" style="12" customWidth="1"/>
    <col min="13579" max="13579" width="1.5703125" style="12" customWidth="1"/>
    <col min="13580" max="13593" width="13.42578125" style="12" customWidth="1"/>
    <col min="13594" max="13594" width="21.140625" style="12" customWidth="1"/>
    <col min="13595" max="13824" width="35" style="12"/>
    <col min="13825" max="13825" width="42" style="12" customWidth="1"/>
    <col min="13826" max="13826" width="7.42578125" style="12" customWidth="1"/>
    <col min="13827" max="13827" width="1.28515625" style="12" customWidth="1"/>
    <col min="13828" max="13828" width="14.5703125" style="12" customWidth="1"/>
    <col min="13829" max="13829" width="1.85546875" style="12" customWidth="1"/>
    <col min="13830" max="13830" width="14.7109375" style="12" customWidth="1"/>
    <col min="13831" max="13831" width="1.85546875" style="12" customWidth="1"/>
    <col min="13832" max="13832" width="14.5703125" style="12" customWidth="1"/>
    <col min="13833" max="13833" width="1.85546875" style="12" customWidth="1"/>
    <col min="13834" max="13834" width="14.85546875" style="12" customWidth="1"/>
    <col min="13835" max="13835" width="1.5703125" style="12" customWidth="1"/>
    <col min="13836" max="13849" width="13.42578125" style="12" customWidth="1"/>
    <col min="13850" max="13850" width="21.140625" style="12" customWidth="1"/>
    <col min="13851" max="14080" width="35" style="12"/>
    <col min="14081" max="14081" width="42" style="12" customWidth="1"/>
    <col min="14082" max="14082" width="7.42578125" style="12" customWidth="1"/>
    <col min="14083" max="14083" width="1.28515625" style="12" customWidth="1"/>
    <col min="14084" max="14084" width="14.5703125" style="12" customWidth="1"/>
    <col min="14085" max="14085" width="1.85546875" style="12" customWidth="1"/>
    <col min="14086" max="14086" width="14.7109375" style="12" customWidth="1"/>
    <col min="14087" max="14087" width="1.85546875" style="12" customWidth="1"/>
    <col min="14088" max="14088" width="14.5703125" style="12" customWidth="1"/>
    <col min="14089" max="14089" width="1.85546875" style="12" customWidth="1"/>
    <col min="14090" max="14090" width="14.85546875" style="12" customWidth="1"/>
    <col min="14091" max="14091" width="1.5703125" style="12" customWidth="1"/>
    <col min="14092" max="14105" width="13.42578125" style="12" customWidth="1"/>
    <col min="14106" max="14106" width="21.140625" style="12" customWidth="1"/>
    <col min="14107" max="14336" width="35" style="12"/>
    <col min="14337" max="14337" width="42" style="12" customWidth="1"/>
    <col min="14338" max="14338" width="7.42578125" style="12" customWidth="1"/>
    <col min="14339" max="14339" width="1.28515625" style="12" customWidth="1"/>
    <col min="14340" max="14340" width="14.5703125" style="12" customWidth="1"/>
    <col min="14341" max="14341" width="1.85546875" style="12" customWidth="1"/>
    <col min="14342" max="14342" width="14.7109375" style="12" customWidth="1"/>
    <col min="14343" max="14343" width="1.85546875" style="12" customWidth="1"/>
    <col min="14344" max="14344" width="14.5703125" style="12" customWidth="1"/>
    <col min="14345" max="14345" width="1.85546875" style="12" customWidth="1"/>
    <col min="14346" max="14346" width="14.85546875" style="12" customWidth="1"/>
    <col min="14347" max="14347" width="1.5703125" style="12" customWidth="1"/>
    <col min="14348" max="14361" width="13.42578125" style="12" customWidth="1"/>
    <col min="14362" max="14362" width="21.140625" style="12" customWidth="1"/>
    <col min="14363" max="14592" width="35" style="12"/>
    <col min="14593" max="14593" width="42" style="12" customWidth="1"/>
    <col min="14594" max="14594" width="7.42578125" style="12" customWidth="1"/>
    <col min="14595" max="14595" width="1.28515625" style="12" customWidth="1"/>
    <col min="14596" max="14596" width="14.5703125" style="12" customWidth="1"/>
    <col min="14597" max="14597" width="1.85546875" style="12" customWidth="1"/>
    <col min="14598" max="14598" width="14.7109375" style="12" customWidth="1"/>
    <col min="14599" max="14599" width="1.85546875" style="12" customWidth="1"/>
    <col min="14600" max="14600" width="14.5703125" style="12" customWidth="1"/>
    <col min="14601" max="14601" width="1.85546875" style="12" customWidth="1"/>
    <col min="14602" max="14602" width="14.85546875" style="12" customWidth="1"/>
    <col min="14603" max="14603" width="1.5703125" style="12" customWidth="1"/>
    <col min="14604" max="14617" width="13.42578125" style="12" customWidth="1"/>
    <col min="14618" max="14618" width="21.140625" style="12" customWidth="1"/>
    <col min="14619" max="14848" width="35" style="12"/>
    <col min="14849" max="14849" width="42" style="12" customWidth="1"/>
    <col min="14850" max="14850" width="7.42578125" style="12" customWidth="1"/>
    <col min="14851" max="14851" width="1.28515625" style="12" customWidth="1"/>
    <col min="14852" max="14852" width="14.5703125" style="12" customWidth="1"/>
    <col min="14853" max="14853" width="1.85546875" style="12" customWidth="1"/>
    <col min="14854" max="14854" width="14.7109375" style="12" customWidth="1"/>
    <col min="14855" max="14855" width="1.85546875" style="12" customWidth="1"/>
    <col min="14856" max="14856" width="14.5703125" style="12" customWidth="1"/>
    <col min="14857" max="14857" width="1.85546875" style="12" customWidth="1"/>
    <col min="14858" max="14858" width="14.85546875" style="12" customWidth="1"/>
    <col min="14859" max="14859" width="1.5703125" style="12" customWidth="1"/>
    <col min="14860" max="14873" width="13.42578125" style="12" customWidth="1"/>
    <col min="14874" max="14874" width="21.140625" style="12" customWidth="1"/>
    <col min="14875" max="15104" width="35" style="12"/>
    <col min="15105" max="15105" width="42" style="12" customWidth="1"/>
    <col min="15106" max="15106" width="7.42578125" style="12" customWidth="1"/>
    <col min="15107" max="15107" width="1.28515625" style="12" customWidth="1"/>
    <col min="15108" max="15108" width="14.5703125" style="12" customWidth="1"/>
    <col min="15109" max="15109" width="1.85546875" style="12" customWidth="1"/>
    <col min="15110" max="15110" width="14.7109375" style="12" customWidth="1"/>
    <col min="15111" max="15111" width="1.85546875" style="12" customWidth="1"/>
    <col min="15112" max="15112" width="14.5703125" style="12" customWidth="1"/>
    <col min="15113" max="15113" width="1.85546875" style="12" customWidth="1"/>
    <col min="15114" max="15114" width="14.85546875" style="12" customWidth="1"/>
    <col min="15115" max="15115" width="1.5703125" style="12" customWidth="1"/>
    <col min="15116" max="15129" width="13.42578125" style="12" customWidth="1"/>
    <col min="15130" max="15130" width="21.140625" style="12" customWidth="1"/>
    <col min="15131" max="15360" width="35" style="12"/>
    <col min="15361" max="15361" width="42" style="12" customWidth="1"/>
    <col min="15362" max="15362" width="7.42578125" style="12" customWidth="1"/>
    <col min="15363" max="15363" width="1.28515625" style="12" customWidth="1"/>
    <col min="15364" max="15364" width="14.5703125" style="12" customWidth="1"/>
    <col min="15365" max="15365" width="1.85546875" style="12" customWidth="1"/>
    <col min="15366" max="15366" width="14.7109375" style="12" customWidth="1"/>
    <col min="15367" max="15367" width="1.85546875" style="12" customWidth="1"/>
    <col min="15368" max="15368" width="14.5703125" style="12" customWidth="1"/>
    <col min="15369" max="15369" width="1.85546875" style="12" customWidth="1"/>
    <col min="15370" max="15370" width="14.85546875" style="12" customWidth="1"/>
    <col min="15371" max="15371" width="1.5703125" style="12" customWidth="1"/>
    <col min="15372" max="15385" width="13.42578125" style="12" customWidth="1"/>
    <col min="15386" max="15386" width="21.140625" style="12" customWidth="1"/>
    <col min="15387" max="15616" width="35" style="12"/>
    <col min="15617" max="15617" width="42" style="12" customWidth="1"/>
    <col min="15618" max="15618" width="7.42578125" style="12" customWidth="1"/>
    <col min="15619" max="15619" width="1.28515625" style="12" customWidth="1"/>
    <col min="15620" max="15620" width="14.5703125" style="12" customWidth="1"/>
    <col min="15621" max="15621" width="1.85546875" style="12" customWidth="1"/>
    <col min="15622" max="15622" width="14.7109375" style="12" customWidth="1"/>
    <col min="15623" max="15623" width="1.85546875" style="12" customWidth="1"/>
    <col min="15624" max="15624" width="14.5703125" style="12" customWidth="1"/>
    <col min="15625" max="15625" width="1.85546875" style="12" customWidth="1"/>
    <col min="15626" max="15626" width="14.85546875" style="12" customWidth="1"/>
    <col min="15627" max="15627" width="1.5703125" style="12" customWidth="1"/>
    <col min="15628" max="15641" width="13.42578125" style="12" customWidth="1"/>
    <col min="15642" max="15642" width="21.140625" style="12" customWidth="1"/>
    <col min="15643" max="15872" width="35" style="12"/>
    <col min="15873" max="15873" width="42" style="12" customWidth="1"/>
    <col min="15874" max="15874" width="7.42578125" style="12" customWidth="1"/>
    <col min="15875" max="15875" width="1.28515625" style="12" customWidth="1"/>
    <col min="15876" max="15876" width="14.5703125" style="12" customWidth="1"/>
    <col min="15877" max="15877" width="1.85546875" style="12" customWidth="1"/>
    <col min="15878" max="15878" width="14.7109375" style="12" customWidth="1"/>
    <col min="15879" max="15879" width="1.85546875" style="12" customWidth="1"/>
    <col min="15880" max="15880" width="14.5703125" style="12" customWidth="1"/>
    <col min="15881" max="15881" width="1.85546875" style="12" customWidth="1"/>
    <col min="15882" max="15882" width="14.85546875" style="12" customWidth="1"/>
    <col min="15883" max="15883" width="1.5703125" style="12" customWidth="1"/>
    <col min="15884" max="15897" width="13.42578125" style="12" customWidth="1"/>
    <col min="15898" max="15898" width="21.140625" style="12" customWidth="1"/>
    <col min="15899" max="16128" width="35" style="12"/>
    <col min="16129" max="16129" width="42" style="12" customWidth="1"/>
    <col min="16130" max="16130" width="7.42578125" style="12" customWidth="1"/>
    <col min="16131" max="16131" width="1.28515625" style="12" customWidth="1"/>
    <col min="16132" max="16132" width="14.5703125" style="12" customWidth="1"/>
    <col min="16133" max="16133" width="1.85546875" style="12" customWidth="1"/>
    <col min="16134" max="16134" width="14.7109375" style="12" customWidth="1"/>
    <col min="16135" max="16135" width="1.85546875" style="12" customWidth="1"/>
    <col min="16136" max="16136" width="14.5703125" style="12" customWidth="1"/>
    <col min="16137" max="16137" width="1.85546875" style="12" customWidth="1"/>
    <col min="16138" max="16138" width="14.85546875" style="12" customWidth="1"/>
    <col min="16139" max="16139" width="1.5703125" style="12" customWidth="1"/>
    <col min="16140" max="16153" width="13.42578125" style="12" customWidth="1"/>
    <col min="16154" max="16154" width="21.140625" style="12" customWidth="1"/>
    <col min="16155" max="16384" width="35" style="12"/>
  </cols>
  <sheetData>
    <row r="1" spans="1:10" s="84" customFormat="1" ht="24.75" customHeight="1" x14ac:dyDescent="0.5">
      <c r="A1" s="28" t="s">
        <v>0</v>
      </c>
      <c r="B1" s="1"/>
      <c r="C1" s="1"/>
      <c r="D1" s="83"/>
      <c r="E1" s="1"/>
      <c r="F1" s="1"/>
      <c r="J1" s="85"/>
    </row>
    <row r="2" spans="1:10" s="84" customFormat="1" ht="24.75" customHeight="1" x14ac:dyDescent="0.5">
      <c r="A2" s="2" t="s">
        <v>158</v>
      </c>
      <c r="B2" s="1"/>
      <c r="C2" s="1"/>
      <c r="D2" s="83"/>
      <c r="E2" s="1"/>
      <c r="F2" s="1"/>
      <c r="J2" s="85"/>
    </row>
    <row r="3" spans="1:10" s="1" customFormat="1" ht="17.25" customHeight="1" x14ac:dyDescent="0.5">
      <c r="A3" s="28"/>
    </row>
    <row r="4" spans="1:10" s="5" customFormat="1" ht="21.75" customHeight="1" x14ac:dyDescent="0.45">
      <c r="A4" s="3"/>
      <c r="B4" s="40"/>
      <c r="C4" s="40"/>
      <c r="D4" s="130" t="s">
        <v>23</v>
      </c>
      <c r="E4" s="130"/>
      <c r="F4" s="130"/>
      <c r="G4" s="115"/>
      <c r="H4" s="130" t="s">
        <v>2</v>
      </c>
      <c r="I4" s="130"/>
      <c r="J4" s="130"/>
    </row>
    <row r="5" spans="1:10" s="5" customFormat="1" ht="21.75" customHeight="1" x14ac:dyDescent="0.45">
      <c r="A5" s="3"/>
      <c r="B5" s="40"/>
      <c r="C5" s="40"/>
      <c r="D5" s="131" t="s">
        <v>152</v>
      </c>
      <c r="E5" s="131"/>
      <c r="F5" s="131"/>
      <c r="G5" s="115"/>
      <c r="H5" s="131" t="s">
        <v>152</v>
      </c>
      <c r="I5" s="131"/>
      <c r="J5" s="131"/>
    </row>
    <row r="6" spans="1:10" s="5" customFormat="1" ht="21.75" customHeight="1" x14ac:dyDescent="0.45">
      <c r="A6" s="3"/>
      <c r="B6" s="40"/>
      <c r="C6" s="40"/>
      <c r="D6" s="131" t="s">
        <v>153</v>
      </c>
      <c r="E6" s="131"/>
      <c r="F6" s="131"/>
      <c r="G6" s="115"/>
      <c r="H6" s="131" t="s">
        <v>153</v>
      </c>
      <c r="I6" s="131"/>
      <c r="J6" s="131"/>
    </row>
    <row r="7" spans="1:10" ht="21.75" customHeight="1" x14ac:dyDescent="0.45">
      <c r="A7" s="5"/>
      <c r="B7" s="114" t="s">
        <v>4</v>
      </c>
      <c r="C7" s="114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1.75" customHeight="1" x14ac:dyDescent="0.45">
      <c r="A8" s="5"/>
      <c r="B8" s="40"/>
      <c r="C8" s="40"/>
      <c r="D8" s="129" t="s">
        <v>150</v>
      </c>
      <c r="E8" s="129"/>
      <c r="F8" s="129"/>
      <c r="G8" s="129"/>
      <c r="H8" s="129"/>
      <c r="I8" s="129"/>
      <c r="J8" s="129"/>
    </row>
    <row r="9" spans="1:10" ht="24" customHeight="1" x14ac:dyDescent="0.45">
      <c r="A9" s="11" t="s">
        <v>51</v>
      </c>
      <c r="B9" s="14"/>
      <c r="C9" s="14"/>
      <c r="D9" s="86"/>
      <c r="E9" s="87"/>
      <c r="F9" s="29"/>
      <c r="G9" s="87"/>
      <c r="H9" s="87"/>
      <c r="I9" s="87"/>
      <c r="J9" s="87"/>
    </row>
    <row r="10" spans="1:10" ht="24" customHeight="1" x14ac:dyDescent="0.45">
      <c r="A10" s="12" t="s">
        <v>162</v>
      </c>
      <c r="B10" s="14"/>
      <c r="C10" s="14"/>
      <c r="D10" s="17">
        <v>-14519</v>
      </c>
      <c r="E10" s="18"/>
      <c r="F10" s="17">
        <v>-36010</v>
      </c>
      <c r="G10" s="18"/>
      <c r="H10" s="17">
        <v>-82296</v>
      </c>
      <c r="I10" s="18"/>
      <c r="J10" s="17">
        <v>-640144</v>
      </c>
    </row>
    <row r="11" spans="1:10" ht="24" customHeight="1" x14ac:dyDescent="0.45">
      <c r="A11" s="8" t="s">
        <v>168</v>
      </c>
      <c r="B11" s="14"/>
      <c r="C11" s="14"/>
      <c r="E11" s="18"/>
      <c r="F11" s="17"/>
      <c r="G11" s="18"/>
      <c r="H11" s="18"/>
      <c r="I11" s="18"/>
      <c r="J11" s="18"/>
    </row>
    <row r="12" spans="1:10" ht="24" customHeight="1" x14ac:dyDescent="0.45">
      <c r="A12" s="15" t="s">
        <v>73</v>
      </c>
      <c r="B12" s="14"/>
      <c r="C12" s="14"/>
      <c r="D12" s="17">
        <v>-485</v>
      </c>
      <c r="E12" s="18"/>
      <c r="F12" s="17">
        <v>-5698</v>
      </c>
      <c r="G12" s="18"/>
      <c r="H12" s="18">
        <v>-4561</v>
      </c>
      <c r="I12" s="18"/>
      <c r="J12" s="18">
        <v>-26573</v>
      </c>
    </row>
    <row r="13" spans="1:10" ht="24" customHeight="1" x14ac:dyDescent="0.45">
      <c r="A13" s="15" t="s">
        <v>52</v>
      </c>
      <c r="B13" s="14"/>
      <c r="C13" s="14"/>
      <c r="D13" s="17">
        <v>5457</v>
      </c>
      <c r="E13" s="18"/>
      <c r="F13" s="17">
        <v>9384</v>
      </c>
      <c r="G13" s="17"/>
      <c r="H13" s="17">
        <v>325</v>
      </c>
      <c r="I13" s="17"/>
      <c r="J13" s="17">
        <v>574</v>
      </c>
    </row>
    <row r="14" spans="1:10" ht="24" customHeight="1" x14ac:dyDescent="0.45">
      <c r="A14" s="15" t="s">
        <v>53</v>
      </c>
      <c r="B14" s="14"/>
      <c r="C14" s="14"/>
      <c r="D14" s="17">
        <v>27991</v>
      </c>
      <c r="E14" s="18"/>
      <c r="F14" s="17">
        <v>29066</v>
      </c>
      <c r="G14" s="17"/>
      <c r="H14" s="17">
        <v>1893</v>
      </c>
      <c r="I14" s="17"/>
      <c r="J14" s="17">
        <v>2934</v>
      </c>
    </row>
    <row r="15" spans="1:10" ht="24" customHeight="1" x14ac:dyDescent="0.45">
      <c r="A15" s="12" t="s">
        <v>191</v>
      </c>
      <c r="B15" s="14"/>
      <c r="C15" s="14"/>
      <c r="D15" s="17">
        <v>0</v>
      </c>
      <c r="E15" s="18"/>
      <c r="F15" s="17">
        <v>30182</v>
      </c>
      <c r="G15" s="17"/>
      <c r="H15" s="17">
        <v>65463</v>
      </c>
      <c r="I15" s="17"/>
      <c r="J15" s="17">
        <f>20000+598463+34860</f>
        <v>653323</v>
      </c>
    </row>
    <row r="16" spans="1:10" ht="24" customHeight="1" x14ac:dyDescent="0.45">
      <c r="A16" s="12" t="s">
        <v>95</v>
      </c>
      <c r="B16" s="14"/>
      <c r="C16" s="14"/>
      <c r="D16" s="17">
        <v>-1112</v>
      </c>
      <c r="E16" s="18"/>
      <c r="F16" s="17">
        <v>-1573</v>
      </c>
      <c r="G16" s="18"/>
      <c r="H16" s="18">
        <v>-1459</v>
      </c>
      <c r="I16" s="18"/>
      <c r="J16" s="18">
        <v>-1573</v>
      </c>
    </row>
    <row r="17" spans="1:10" ht="24" customHeight="1" x14ac:dyDescent="0.45">
      <c r="A17" s="5" t="s">
        <v>170</v>
      </c>
      <c r="B17" s="14"/>
      <c r="C17" s="14"/>
      <c r="D17" s="17">
        <v>0</v>
      </c>
      <c r="E17" s="89"/>
      <c r="F17" s="88">
        <v>329</v>
      </c>
      <c r="G17" s="89"/>
      <c r="H17" s="90">
        <v>0</v>
      </c>
      <c r="I17" s="89"/>
      <c r="J17" s="90">
        <v>329</v>
      </c>
    </row>
    <row r="18" spans="1:10" ht="24" customHeight="1" x14ac:dyDescent="0.45">
      <c r="A18" s="36" t="s">
        <v>199</v>
      </c>
      <c r="B18" s="14"/>
      <c r="C18" s="14"/>
      <c r="D18" s="17">
        <v>0</v>
      </c>
      <c r="E18" s="18"/>
      <c r="F18" s="17">
        <v>297</v>
      </c>
      <c r="G18" s="18"/>
      <c r="H18" s="18">
        <v>0</v>
      </c>
      <c r="I18" s="18"/>
      <c r="J18" s="18">
        <v>297</v>
      </c>
    </row>
    <row r="19" spans="1:10" ht="24" customHeight="1" x14ac:dyDescent="0.45">
      <c r="A19" s="5" t="s">
        <v>174</v>
      </c>
      <c r="B19" s="14"/>
      <c r="C19" s="14"/>
      <c r="D19" s="17">
        <v>0</v>
      </c>
      <c r="E19" s="89"/>
      <c r="F19" s="88">
        <v>4171</v>
      </c>
      <c r="G19" s="89"/>
      <c r="H19" s="90">
        <v>0</v>
      </c>
      <c r="I19" s="89"/>
      <c r="J19" s="90">
        <v>3723</v>
      </c>
    </row>
    <row r="20" spans="1:10" ht="24" customHeight="1" x14ac:dyDescent="0.45">
      <c r="A20" s="5" t="s">
        <v>226</v>
      </c>
      <c r="B20" s="14"/>
      <c r="C20" s="14"/>
      <c r="D20" s="17">
        <v>0</v>
      </c>
      <c r="E20" s="89"/>
      <c r="F20" s="21">
        <v>0</v>
      </c>
      <c r="G20" s="89"/>
      <c r="H20" s="90">
        <v>15860</v>
      </c>
      <c r="I20" s="89"/>
      <c r="J20" s="90">
        <v>0</v>
      </c>
    </row>
    <row r="21" spans="1:10" ht="24" customHeight="1" x14ac:dyDescent="0.45">
      <c r="A21" s="5" t="s">
        <v>219</v>
      </c>
      <c r="B21" s="14"/>
      <c r="C21" s="14"/>
      <c r="D21" s="17">
        <v>0</v>
      </c>
      <c r="F21" s="21">
        <v>0</v>
      </c>
      <c r="H21" s="21">
        <v>-16000</v>
      </c>
      <c r="J21" s="21">
        <v>0</v>
      </c>
    </row>
    <row r="22" spans="1:10" ht="24" customHeight="1" x14ac:dyDescent="0.45">
      <c r="A22" s="36" t="s">
        <v>198</v>
      </c>
      <c r="B22" s="14"/>
      <c r="C22" s="14"/>
      <c r="D22" s="17">
        <v>0</v>
      </c>
      <c r="E22" s="18"/>
      <c r="F22" s="17">
        <v>4999</v>
      </c>
      <c r="G22" s="18"/>
      <c r="H22" s="18">
        <v>0</v>
      </c>
      <c r="I22" s="18"/>
      <c r="J22" s="18">
        <v>0</v>
      </c>
    </row>
    <row r="23" spans="1:10" ht="24" customHeight="1" x14ac:dyDescent="0.45">
      <c r="A23" s="5" t="s">
        <v>111</v>
      </c>
      <c r="B23" s="14"/>
      <c r="C23" s="14"/>
      <c r="D23" s="17">
        <v>-5025</v>
      </c>
      <c r="E23" s="89"/>
      <c r="F23" s="88">
        <v>0</v>
      </c>
      <c r="G23" s="89"/>
      <c r="H23" s="90">
        <v>0</v>
      </c>
      <c r="I23" s="89"/>
      <c r="J23" s="90">
        <v>0</v>
      </c>
    </row>
    <row r="24" spans="1:10" ht="24" customHeight="1" x14ac:dyDescent="0.45">
      <c r="A24" s="5" t="s">
        <v>176</v>
      </c>
      <c r="B24" s="14"/>
      <c r="C24" s="14"/>
      <c r="D24" s="17">
        <v>-1215</v>
      </c>
      <c r="E24" s="89"/>
      <c r="F24" s="88">
        <v>-5396</v>
      </c>
      <c r="G24" s="89"/>
      <c r="H24" s="90">
        <v>-419</v>
      </c>
      <c r="I24" s="89"/>
      <c r="J24" s="90">
        <v>0</v>
      </c>
    </row>
    <row r="25" spans="1:10" ht="24" customHeight="1" x14ac:dyDescent="0.45">
      <c r="A25" s="5" t="s">
        <v>224</v>
      </c>
      <c r="B25" s="14"/>
      <c r="C25" s="14"/>
      <c r="D25" s="17">
        <v>0</v>
      </c>
      <c r="E25" s="89"/>
      <c r="F25" s="88">
        <v>-12461</v>
      </c>
      <c r="G25" s="89"/>
      <c r="H25" s="90">
        <v>0</v>
      </c>
      <c r="I25" s="89"/>
      <c r="J25" s="90">
        <v>-12461</v>
      </c>
    </row>
    <row r="26" spans="1:10" ht="24" customHeight="1" x14ac:dyDescent="0.45">
      <c r="A26" s="5" t="s">
        <v>200</v>
      </c>
      <c r="B26" s="14"/>
      <c r="C26" s="14"/>
      <c r="D26" s="17">
        <v>3811</v>
      </c>
      <c r="E26" s="89"/>
      <c r="F26" s="88">
        <v>227</v>
      </c>
      <c r="G26" s="89"/>
      <c r="H26" s="90">
        <v>5000</v>
      </c>
      <c r="I26" s="89"/>
      <c r="J26" s="90">
        <v>216</v>
      </c>
    </row>
    <row r="27" spans="1:10" ht="24" customHeight="1" x14ac:dyDescent="0.45">
      <c r="A27" s="5" t="s">
        <v>175</v>
      </c>
      <c r="B27" s="14"/>
      <c r="C27" s="14"/>
      <c r="D27" s="17">
        <v>1189</v>
      </c>
      <c r="E27" s="89"/>
      <c r="F27" s="88">
        <v>100</v>
      </c>
      <c r="G27" s="89"/>
      <c r="H27" s="90">
        <v>0</v>
      </c>
      <c r="I27" s="89"/>
      <c r="J27" s="90">
        <v>0</v>
      </c>
    </row>
    <row r="28" spans="1:10" ht="24" customHeight="1" x14ac:dyDescent="0.45">
      <c r="A28" s="5" t="s">
        <v>220</v>
      </c>
      <c r="B28" s="14"/>
      <c r="C28" s="14"/>
      <c r="D28" s="17">
        <v>-979</v>
      </c>
      <c r="E28" s="89"/>
      <c r="F28" s="88">
        <v>0</v>
      </c>
      <c r="G28" s="89"/>
      <c r="H28" s="17">
        <v>-979</v>
      </c>
      <c r="I28" s="89"/>
      <c r="J28" s="90">
        <v>0</v>
      </c>
    </row>
    <row r="29" spans="1:10" ht="24" customHeight="1" x14ac:dyDescent="0.45">
      <c r="A29" s="12" t="s">
        <v>112</v>
      </c>
      <c r="B29" s="14"/>
      <c r="C29" s="14"/>
      <c r="D29" s="17">
        <v>0</v>
      </c>
      <c r="E29" s="21"/>
      <c r="F29" s="21">
        <v>-47</v>
      </c>
      <c r="G29" s="21"/>
      <c r="H29" s="21">
        <v>0</v>
      </c>
      <c r="I29" s="21"/>
      <c r="J29" s="21">
        <v>-47</v>
      </c>
    </row>
    <row r="30" spans="1:10" ht="24" customHeight="1" x14ac:dyDescent="0.45">
      <c r="A30" s="12" t="s">
        <v>171</v>
      </c>
      <c r="B30" s="14"/>
      <c r="C30" s="14"/>
      <c r="D30" s="17">
        <v>-101</v>
      </c>
      <c r="E30" s="21"/>
      <c r="F30" s="21">
        <v>-127</v>
      </c>
      <c r="G30" s="21"/>
      <c r="H30" s="21">
        <v>-94</v>
      </c>
      <c r="I30" s="21"/>
      <c r="J30" s="21">
        <v>-127</v>
      </c>
    </row>
    <row r="31" spans="1:10" ht="24" customHeight="1" x14ac:dyDescent="0.45">
      <c r="A31" s="5" t="s">
        <v>183</v>
      </c>
      <c r="B31" s="14"/>
      <c r="C31" s="14"/>
      <c r="D31" s="17">
        <v>1741</v>
      </c>
      <c r="E31" s="21"/>
      <c r="F31" s="25">
        <v>5454</v>
      </c>
      <c r="G31" s="21"/>
      <c r="H31" s="21">
        <v>1741</v>
      </c>
      <c r="I31" s="21"/>
      <c r="J31" s="21">
        <v>5454</v>
      </c>
    </row>
    <row r="32" spans="1:10" ht="24" customHeight="1" x14ac:dyDescent="0.45">
      <c r="A32" s="5" t="s">
        <v>225</v>
      </c>
      <c r="B32" s="14"/>
      <c r="C32" s="14"/>
      <c r="D32" s="17">
        <v>81</v>
      </c>
      <c r="E32" s="21"/>
      <c r="F32" s="25">
        <v>314</v>
      </c>
      <c r="G32" s="21"/>
      <c r="H32" s="21">
        <v>81</v>
      </c>
      <c r="I32" s="21"/>
      <c r="J32" s="21">
        <v>314</v>
      </c>
    </row>
    <row r="33" spans="1:10" ht="24" customHeight="1" x14ac:dyDescent="0.45">
      <c r="A33" s="12" t="s">
        <v>113</v>
      </c>
      <c r="B33" s="14"/>
      <c r="C33" s="14"/>
      <c r="D33" s="57">
        <v>414</v>
      </c>
      <c r="E33" s="21"/>
      <c r="F33" s="58">
        <v>380</v>
      </c>
      <c r="G33" s="21"/>
      <c r="H33" s="58">
        <v>359</v>
      </c>
      <c r="I33" s="21"/>
      <c r="J33" s="58">
        <v>333</v>
      </c>
    </row>
    <row r="34" spans="1:10" ht="24" customHeight="1" x14ac:dyDescent="0.45">
      <c r="B34" s="14"/>
      <c r="C34" s="14"/>
      <c r="D34" s="17">
        <f>SUM(D10:D33)</f>
        <v>17248</v>
      </c>
      <c r="E34" s="18"/>
      <c r="F34" s="17">
        <f>SUM(F10:F33)</f>
        <v>23591</v>
      </c>
      <c r="G34" s="18"/>
      <c r="H34" s="17">
        <f>SUM(H10:H33)</f>
        <v>-15086</v>
      </c>
      <c r="I34" s="18"/>
      <c r="J34" s="17">
        <f>SUM(J10:J33)</f>
        <v>-13428</v>
      </c>
    </row>
    <row r="35" spans="1:10" s="84" customFormat="1" ht="24.75" customHeight="1" x14ac:dyDescent="0.5">
      <c r="A35" s="8" t="s">
        <v>74</v>
      </c>
      <c r="B35" s="1"/>
      <c r="C35" s="1"/>
      <c r="D35" s="83"/>
      <c r="E35" s="1"/>
      <c r="F35" s="83"/>
    </row>
    <row r="36" spans="1:10" s="1" customFormat="1" ht="24.75" customHeight="1" x14ac:dyDescent="0.5">
      <c r="A36" s="12" t="s">
        <v>7</v>
      </c>
      <c r="B36" s="2"/>
      <c r="C36" s="2"/>
      <c r="D36" s="17">
        <v>-10550</v>
      </c>
      <c r="E36" s="18"/>
      <c r="F36" s="17">
        <v>673</v>
      </c>
      <c r="G36" s="18"/>
      <c r="H36" s="18">
        <v>330</v>
      </c>
      <c r="I36" s="18"/>
      <c r="J36" s="18">
        <v>-2103</v>
      </c>
    </row>
    <row r="37" spans="1:10" s="1" customFormat="1" ht="24.75" customHeight="1" x14ac:dyDescent="0.5">
      <c r="A37" s="12" t="s">
        <v>101</v>
      </c>
      <c r="B37" s="2"/>
      <c r="C37" s="2"/>
      <c r="D37" s="17">
        <v>-41652</v>
      </c>
      <c r="E37" s="18"/>
      <c r="F37" s="17">
        <v>4347</v>
      </c>
      <c r="G37" s="18"/>
      <c r="H37" s="18">
        <v>-3726</v>
      </c>
      <c r="I37" s="18"/>
      <c r="J37" s="18">
        <v>-982</v>
      </c>
    </row>
    <row r="38" spans="1:10" s="5" customFormat="1" ht="21.75" customHeight="1" x14ac:dyDescent="0.45">
      <c r="A38" s="12" t="s">
        <v>54</v>
      </c>
      <c r="B38" s="40"/>
      <c r="C38" s="40"/>
      <c r="D38" s="17">
        <v>1853</v>
      </c>
      <c r="E38" s="18"/>
      <c r="F38" s="17">
        <v>2008</v>
      </c>
      <c r="G38" s="18"/>
      <c r="H38" s="18">
        <v>-181</v>
      </c>
      <c r="I38" s="18"/>
      <c r="J38" s="18">
        <v>1788</v>
      </c>
    </row>
    <row r="39" spans="1:10" s="5" customFormat="1" ht="21.75" customHeight="1" x14ac:dyDescent="0.45">
      <c r="A39" s="12" t="s">
        <v>103</v>
      </c>
      <c r="B39" s="40"/>
      <c r="C39" s="40"/>
      <c r="D39" s="17">
        <v>168</v>
      </c>
      <c r="E39" s="18"/>
      <c r="F39" s="17">
        <v>-197</v>
      </c>
      <c r="G39" s="18"/>
      <c r="H39" s="18">
        <v>-50</v>
      </c>
      <c r="I39" s="18"/>
      <c r="J39" s="18">
        <v>-221</v>
      </c>
    </row>
    <row r="40" spans="1:10" ht="21.75" customHeight="1" x14ac:dyDescent="0.45">
      <c r="A40" s="5" t="s">
        <v>55</v>
      </c>
      <c r="B40" s="114"/>
      <c r="C40" s="114"/>
      <c r="D40" s="17">
        <v>3469</v>
      </c>
      <c r="E40" s="18"/>
      <c r="F40" s="17">
        <v>-214</v>
      </c>
      <c r="G40" s="18"/>
      <c r="H40" s="18">
        <v>3186</v>
      </c>
      <c r="I40" s="18"/>
      <c r="J40" s="18">
        <v>-8</v>
      </c>
    </row>
    <row r="41" spans="1:10" s="84" customFormat="1" ht="24.75" customHeight="1" x14ac:dyDescent="0.5">
      <c r="A41" s="28" t="s">
        <v>0</v>
      </c>
      <c r="B41" s="1"/>
      <c r="C41" s="1"/>
      <c r="D41" s="83"/>
      <c r="E41" s="1"/>
      <c r="F41" s="1"/>
      <c r="J41" s="85"/>
    </row>
    <row r="42" spans="1:10" s="84" customFormat="1" ht="24.75" customHeight="1" x14ac:dyDescent="0.5">
      <c r="A42" s="2" t="s">
        <v>158</v>
      </c>
      <c r="B42" s="1"/>
      <c r="C42" s="1"/>
      <c r="D42" s="83"/>
      <c r="E42" s="1"/>
      <c r="F42" s="1"/>
      <c r="J42" s="85"/>
    </row>
    <row r="43" spans="1:10" s="1" customFormat="1" ht="17.25" customHeight="1" x14ac:dyDescent="0.5">
      <c r="A43" s="28"/>
    </row>
    <row r="44" spans="1:10" s="5" customFormat="1" ht="21.75" customHeight="1" x14ac:dyDescent="0.45">
      <c r="A44" s="3"/>
      <c r="B44" s="40"/>
      <c r="C44" s="40"/>
      <c r="D44" s="130" t="s">
        <v>23</v>
      </c>
      <c r="E44" s="130"/>
      <c r="F44" s="130"/>
      <c r="G44" s="115"/>
      <c r="H44" s="130" t="s">
        <v>2</v>
      </c>
      <c r="I44" s="130"/>
      <c r="J44" s="130"/>
    </row>
    <row r="45" spans="1:10" s="5" customFormat="1" ht="21.75" customHeight="1" x14ac:dyDescent="0.45">
      <c r="A45" s="3"/>
      <c r="B45" s="40"/>
      <c r="C45" s="40"/>
      <c r="D45" s="131" t="s">
        <v>152</v>
      </c>
      <c r="E45" s="131"/>
      <c r="F45" s="131"/>
      <c r="G45" s="115"/>
      <c r="H45" s="131" t="s">
        <v>152</v>
      </c>
      <c r="I45" s="131"/>
      <c r="J45" s="131"/>
    </row>
    <row r="46" spans="1:10" s="5" customFormat="1" ht="21.75" customHeight="1" x14ac:dyDescent="0.45">
      <c r="A46" s="3"/>
      <c r="B46" s="40"/>
      <c r="C46" s="40"/>
      <c r="D46" s="131" t="s">
        <v>153</v>
      </c>
      <c r="E46" s="131"/>
      <c r="F46" s="131"/>
      <c r="G46" s="115"/>
      <c r="H46" s="131" t="s">
        <v>153</v>
      </c>
      <c r="I46" s="131"/>
      <c r="J46" s="131"/>
    </row>
    <row r="47" spans="1:10" ht="21.75" customHeight="1" x14ac:dyDescent="0.45">
      <c r="A47" s="5"/>
      <c r="B47" s="114" t="s">
        <v>4</v>
      </c>
      <c r="C47" s="114"/>
      <c r="D47" s="40">
        <v>2562</v>
      </c>
      <c r="E47" s="40"/>
      <c r="F47" s="40">
        <v>2561</v>
      </c>
      <c r="G47" s="40"/>
      <c r="H47" s="40">
        <v>2562</v>
      </c>
      <c r="I47" s="40"/>
      <c r="J47" s="40">
        <v>2561</v>
      </c>
    </row>
    <row r="48" spans="1:10" ht="21.75" customHeight="1" x14ac:dyDescent="0.45">
      <c r="A48" s="5"/>
      <c r="B48" s="40"/>
      <c r="C48" s="40"/>
      <c r="D48" s="129" t="s">
        <v>150</v>
      </c>
      <c r="E48" s="129"/>
      <c r="F48" s="129"/>
      <c r="G48" s="129"/>
      <c r="H48" s="129"/>
      <c r="I48" s="129"/>
      <c r="J48" s="129"/>
    </row>
    <row r="49" spans="1:10" ht="24" customHeight="1" x14ac:dyDescent="0.45">
      <c r="A49" s="5" t="s">
        <v>69</v>
      </c>
      <c r="B49" s="14"/>
      <c r="C49" s="14"/>
      <c r="D49" s="17">
        <v>8820</v>
      </c>
      <c r="E49" s="18"/>
      <c r="F49" s="17">
        <v>-13833</v>
      </c>
      <c r="G49" s="18"/>
      <c r="H49" s="18">
        <v>2130</v>
      </c>
      <c r="I49" s="18"/>
      <c r="J49" s="18">
        <v>720</v>
      </c>
    </row>
    <row r="50" spans="1:10" ht="24" customHeight="1" x14ac:dyDescent="0.45">
      <c r="A50" s="5" t="s">
        <v>108</v>
      </c>
      <c r="B50" s="14"/>
      <c r="C50" s="14"/>
      <c r="D50" s="17">
        <v>1114</v>
      </c>
      <c r="E50" s="18"/>
      <c r="F50" s="17">
        <v>30613</v>
      </c>
      <c r="G50" s="18"/>
      <c r="H50" s="18">
        <v>-7524</v>
      </c>
      <c r="I50" s="18"/>
      <c r="J50" s="18">
        <v>-2187</v>
      </c>
    </row>
    <row r="51" spans="1:10" ht="24" customHeight="1" x14ac:dyDescent="0.45">
      <c r="A51" s="5" t="s">
        <v>107</v>
      </c>
      <c r="B51" s="14"/>
      <c r="C51" s="14"/>
      <c r="D51" s="17">
        <v>837</v>
      </c>
      <c r="E51" s="18"/>
      <c r="F51" s="17">
        <v>-3240</v>
      </c>
      <c r="G51" s="18"/>
      <c r="H51" s="18">
        <v>412</v>
      </c>
      <c r="I51" s="18"/>
      <c r="J51" s="18">
        <v>2505</v>
      </c>
    </row>
    <row r="52" spans="1:10" ht="24" customHeight="1" x14ac:dyDescent="0.45">
      <c r="A52" s="5" t="s">
        <v>179</v>
      </c>
      <c r="B52" s="14"/>
      <c r="C52" s="14"/>
      <c r="D52" s="17">
        <v>-4707</v>
      </c>
      <c r="E52" s="18"/>
      <c r="F52" s="17">
        <v>-9</v>
      </c>
      <c r="G52" s="18"/>
      <c r="H52" s="18">
        <v>-4491</v>
      </c>
      <c r="I52" s="18"/>
      <c r="J52" s="18">
        <v>0</v>
      </c>
    </row>
    <row r="53" spans="1:10" ht="24" customHeight="1" x14ac:dyDescent="0.45">
      <c r="A53" s="5" t="s">
        <v>20</v>
      </c>
      <c r="B53" s="14"/>
      <c r="C53" s="14"/>
      <c r="D53" s="17">
        <v>-603</v>
      </c>
      <c r="E53" s="18"/>
      <c r="F53" s="17">
        <v>5249</v>
      </c>
      <c r="G53" s="18"/>
      <c r="H53" s="18">
        <v>-603</v>
      </c>
      <c r="I53" s="18"/>
      <c r="J53" s="18">
        <v>703</v>
      </c>
    </row>
    <row r="54" spans="1:10" ht="24" customHeight="1" x14ac:dyDescent="0.45">
      <c r="A54" s="5" t="s">
        <v>237</v>
      </c>
      <c r="B54" s="14"/>
      <c r="C54" s="14"/>
      <c r="D54" s="92">
        <f>SUM(D34:D40,D49:D53)</f>
        <v>-24003</v>
      </c>
      <c r="E54" s="18"/>
      <c r="F54" s="92">
        <f>SUM(F34:F40,F49:F53)</f>
        <v>48988</v>
      </c>
      <c r="G54" s="18"/>
      <c r="H54" s="92">
        <f>SUM(H34:H40,H49:H53)</f>
        <v>-25603</v>
      </c>
      <c r="I54" s="18"/>
      <c r="J54" s="92">
        <f>SUM(J34:J40,J49:J53)</f>
        <v>-13213</v>
      </c>
    </row>
    <row r="55" spans="1:10" ht="24" customHeight="1" x14ac:dyDescent="0.45">
      <c r="A55" s="12" t="s">
        <v>56</v>
      </c>
      <c r="B55" s="14"/>
      <c r="C55" s="14"/>
      <c r="D55" s="57">
        <v>-701</v>
      </c>
      <c r="E55" s="89"/>
      <c r="F55" s="57">
        <v>-651</v>
      </c>
      <c r="G55" s="93"/>
      <c r="H55" s="93">
        <v>-558</v>
      </c>
      <c r="I55" s="93"/>
      <c r="J55" s="93">
        <v>-544</v>
      </c>
    </row>
    <row r="56" spans="1:10" ht="24" customHeight="1" x14ac:dyDescent="0.45">
      <c r="A56" s="91" t="s">
        <v>169</v>
      </c>
      <c r="B56" s="14"/>
      <c r="C56" s="14"/>
      <c r="D56" s="94">
        <f>SUM(D54:D55)</f>
        <v>-24704</v>
      </c>
      <c r="E56" s="95"/>
      <c r="F56" s="94">
        <f>SUM(F54:F55)</f>
        <v>48337</v>
      </c>
      <c r="G56" s="95"/>
      <c r="H56" s="94">
        <f>SUM(H54:H55)</f>
        <v>-26161</v>
      </c>
      <c r="I56" s="95"/>
      <c r="J56" s="94">
        <f>SUM(J54:J55)</f>
        <v>-13757</v>
      </c>
    </row>
    <row r="57" spans="1:10" ht="24" customHeight="1" x14ac:dyDescent="0.45">
      <c r="A57" s="11"/>
      <c r="B57" s="14"/>
      <c r="C57" s="14"/>
      <c r="D57" s="88"/>
      <c r="E57" s="89"/>
      <c r="F57" s="88"/>
      <c r="G57" s="89"/>
      <c r="H57" s="89"/>
      <c r="I57" s="89"/>
      <c r="J57" s="89"/>
    </row>
    <row r="58" spans="1:10" ht="24" customHeight="1" x14ac:dyDescent="0.45">
      <c r="A58" s="11" t="s">
        <v>57</v>
      </c>
      <c r="B58" s="14"/>
      <c r="C58" s="14"/>
      <c r="D58" s="88"/>
      <c r="E58" s="89"/>
      <c r="F58" s="88"/>
      <c r="G58" s="89"/>
      <c r="H58" s="89"/>
      <c r="I58" s="89"/>
      <c r="J58" s="89"/>
    </row>
    <row r="59" spans="1:10" ht="24" customHeight="1" x14ac:dyDescent="0.45">
      <c r="A59" s="5" t="s">
        <v>75</v>
      </c>
      <c r="B59" s="14"/>
      <c r="C59" s="14"/>
      <c r="D59" s="88">
        <v>1237</v>
      </c>
      <c r="E59" s="89"/>
      <c r="F59" s="88">
        <v>5840</v>
      </c>
      <c r="G59" s="89"/>
      <c r="H59" s="89">
        <v>529</v>
      </c>
      <c r="I59" s="89"/>
      <c r="J59" s="89">
        <v>4859</v>
      </c>
    </row>
    <row r="60" spans="1:10" ht="24" customHeight="1" x14ac:dyDescent="0.45">
      <c r="A60" s="5" t="s">
        <v>115</v>
      </c>
      <c r="B60" s="14"/>
      <c r="C60" s="14"/>
      <c r="D60" s="90">
        <v>0</v>
      </c>
      <c r="E60" s="89"/>
      <c r="F60" s="88">
        <v>-1137</v>
      </c>
      <c r="G60" s="89"/>
      <c r="H60" s="89">
        <v>0</v>
      </c>
      <c r="I60" s="89"/>
      <c r="J60" s="89">
        <v>-1137</v>
      </c>
    </row>
    <row r="61" spans="1:10" ht="24" customHeight="1" x14ac:dyDescent="0.45">
      <c r="A61" s="12" t="s">
        <v>184</v>
      </c>
      <c r="B61" s="14"/>
      <c r="C61" s="14"/>
      <c r="D61" s="90">
        <v>0</v>
      </c>
      <c r="E61" s="18"/>
      <c r="F61" s="97">
        <v>0</v>
      </c>
      <c r="G61" s="18"/>
      <c r="H61" s="97">
        <v>-61160</v>
      </c>
      <c r="I61" s="18"/>
      <c r="J61" s="97">
        <v>-22870</v>
      </c>
    </row>
    <row r="62" spans="1:10" ht="24" customHeight="1" x14ac:dyDescent="0.45">
      <c r="A62" s="12" t="s">
        <v>185</v>
      </c>
      <c r="B62" s="14"/>
      <c r="C62" s="14"/>
      <c r="D62" s="90">
        <v>0</v>
      </c>
      <c r="E62" s="18"/>
      <c r="F62" s="27">
        <v>0</v>
      </c>
      <c r="G62" s="18"/>
      <c r="H62" s="90">
        <v>0</v>
      </c>
      <c r="I62" s="18"/>
      <c r="J62" s="27">
        <v>4000</v>
      </c>
    </row>
    <row r="63" spans="1:10" ht="24" customHeight="1" x14ac:dyDescent="0.45">
      <c r="A63" s="5" t="s">
        <v>186</v>
      </c>
      <c r="B63" s="14"/>
      <c r="C63" s="14"/>
      <c r="D63" s="17">
        <v>0</v>
      </c>
      <c r="E63" s="18"/>
      <c r="F63" s="17">
        <v>50000</v>
      </c>
      <c r="G63" s="18"/>
      <c r="H63" s="17">
        <v>0</v>
      </c>
      <c r="I63" s="18"/>
      <c r="J63" s="17">
        <v>50000</v>
      </c>
    </row>
    <row r="64" spans="1:10" ht="24" customHeight="1" x14ac:dyDescent="0.45">
      <c r="A64" s="12" t="s">
        <v>180</v>
      </c>
      <c r="B64" s="14"/>
      <c r="C64" s="14"/>
      <c r="D64" s="90">
        <v>0</v>
      </c>
      <c r="E64" s="18"/>
      <c r="F64" s="27">
        <v>-24584</v>
      </c>
      <c r="G64" s="18"/>
      <c r="H64" s="90">
        <v>0</v>
      </c>
      <c r="I64" s="18"/>
      <c r="J64" s="27">
        <v>0</v>
      </c>
    </row>
    <row r="65" spans="1:13" ht="24" customHeight="1" x14ac:dyDescent="0.45">
      <c r="A65" s="12" t="s">
        <v>86</v>
      </c>
      <c r="B65" s="14"/>
      <c r="C65" s="14"/>
      <c r="D65" s="96">
        <v>-3559</v>
      </c>
      <c r="E65" s="18"/>
      <c r="F65" s="96">
        <v>-9665</v>
      </c>
      <c r="G65" s="18"/>
      <c r="H65" s="17">
        <v>-2</v>
      </c>
      <c r="I65" s="18"/>
      <c r="J65" s="17">
        <v>-10</v>
      </c>
    </row>
    <row r="66" spans="1:13" ht="24" customHeight="1" x14ac:dyDescent="0.45">
      <c r="A66" s="5" t="s">
        <v>187</v>
      </c>
      <c r="B66" s="14"/>
      <c r="C66" s="14"/>
      <c r="D66" s="17">
        <v>179</v>
      </c>
      <c r="E66" s="18"/>
      <c r="F66" s="17">
        <v>114</v>
      </c>
      <c r="G66" s="18"/>
      <c r="H66" s="17">
        <v>179</v>
      </c>
      <c r="I66" s="18"/>
      <c r="J66" s="17">
        <v>114</v>
      </c>
    </row>
    <row r="67" spans="1:13" ht="24" customHeight="1" x14ac:dyDescent="0.45">
      <c r="A67" s="5" t="s">
        <v>172</v>
      </c>
      <c r="B67" s="14"/>
      <c r="C67" s="14"/>
      <c r="D67" s="17">
        <v>0</v>
      </c>
      <c r="E67" s="18"/>
      <c r="F67" s="17">
        <v>12461</v>
      </c>
      <c r="G67" s="18"/>
      <c r="H67" s="90">
        <v>0</v>
      </c>
      <c r="I67" s="18"/>
      <c r="J67" s="17">
        <v>12461</v>
      </c>
    </row>
    <row r="68" spans="1:13" ht="24" customHeight="1" x14ac:dyDescent="0.45">
      <c r="A68" s="5" t="s">
        <v>79</v>
      </c>
      <c r="B68" s="14"/>
      <c r="C68" s="14"/>
      <c r="D68" s="17">
        <v>0</v>
      </c>
      <c r="E68" s="18"/>
      <c r="F68" s="97">
        <v>-27</v>
      </c>
      <c r="G68" s="18"/>
      <c r="H68" s="90">
        <v>0</v>
      </c>
      <c r="I68" s="18"/>
      <c r="J68" s="17">
        <v>0</v>
      </c>
    </row>
    <row r="69" spans="1:13" ht="24" customHeight="1" x14ac:dyDescent="0.45">
      <c r="A69" s="5" t="s">
        <v>221</v>
      </c>
      <c r="B69" s="14"/>
      <c r="C69" s="14"/>
      <c r="D69" s="17">
        <v>0</v>
      </c>
      <c r="E69" s="18"/>
      <c r="F69" s="97">
        <v>0</v>
      </c>
      <c r="G69" s="18"/>
      <c r="H69" s="88">
        <v>140</v>
      </c>
      <c r="I69" s="18"/>
      <c r="J69" s="17">
        <v>0</v>
      </c>
    </row>
    <row r="70" spans="1:13" ht="24" customHeight="1" x14ac:dyDescent="0.45">
      <c r="A70" s="5" t="s">
        <v>222</v>
      </c>
      <c r="B70" s="14"/>
      <c r="C70" s="14"/>
      <c r="D70" s="17">
        <v>1179</v>
      </c>
      <c r="E70" s="18"/>
      <c r="F70" s="97">
        <v>0</v>
      </c>
      <c r="G70" s="18"/>
      <c r="H70" s="88">
        <v>1179</v>
      </c>
      <c r="I70" s="18"/>
      <c r="J70" s="17">
        <v>0</v>
      </c>
    </row>
    <row r="71" spans="1:13" ht="24" customHeight="1" x14ac:dyDescent="0.45">
      <c r="A71" s="5" t="s">
        <v>85</v>
      </c>
      <c r="B71" s="14"/>
      <c r="C71" s="14"/>
      <c r="D71" s="17">
        <v>14881</v>
      </c>
      <c r="E71" s="18"/>
      <c r="F71" s="17">
        <v>-2311</v>
      </c>
      <c r="G71" s="18"/>
      <c r="H71" s="17">
        <v>-214</v>
      </c>
      <c r="I71" s="18"/>
      <c r="J71" s="17">
        <v>-64</v>
      </c>
    </row>
    <row r="72" spans="1:13" ht="24" customHeight="1" x14ac:dyDescent="0.45">
      <c r="A72" s="3" t="s">
        <v>190</v>
      </c>
      <c r="B72" s="14"/>
      <c r="C72" s="14"/>
      <c r="D72" s="98">
        <f>SUM(D59:D71)</f>
        <v>13917</v>
      </c>
      <c r="E72" s="48">
        <f>SUM(E59:E68)</f>
        <v>0</v>
      </c>
      <c r="F72" s="98">
        <f>SUM(F59:F71)</f>
        <v>30691</v>
      </c>
      <c r="G72" s="48">
        <f>SUM(G59:G68)</f>
        <v>0</v>
      </c>
      <c r="H72" s="98">
        <f>SUM(H59:H71)</f>
        <v>-59349</v>
      </c>
      <c r="I72" s="48">
        <f>SUM(I59:I68)</f>
        <v>0</v>
      </c>
      <c r="J72" s="98">
        <f>SUM(J59:J71)</f>
        <v>47353</v>
      </c>
    </row>
    <row r="73" spans="1:13" ht="24" customHeight="1" x14ac:dyDescent="0.45">
      <c r="A73" s="11"/>
      <c r="B73" s="14"/>
      <c r="C73" s="14"/>
      <c r="D73" s="88"/>
      <c r="E73" s="89"/>
      <c r="F73" s="88"/>
      <c r="G73" s="89"/>
      <c r="H73" s="89"/>
      <c r="I73" s="89"/>
      <c r="J73" s="89"/>
    </row>
    <row r="74" spans="1:13" s="105" customFormat="1" ht="24" customHeight="1" x14ac:dyDescent="0.45">
      <c r="A74" s="11" t="s">
        <v>58</v>
      </c>
      <c r="B74" s="99"/>
      <c r="C74" s="100"/>
      <c r="D74" s="101"/>
      <c r="E74" s="101"/>
      <c r="F74" s="101"/>
      <c r="G74" s="19"/>
      <c r="H74" s="102"/>
      <c r="I74" s="19"/>
      <c r="J74" s="102"/>
      <c r="K74" s="103"/>
      <c r="L74" s="104"/>
      <c r="M74" s="103"/>
    </row>
    <row r="75" spans="1:13" s="105" customFormat="1" ht="24" customHeight="1" x14ac:dyDescent="0.45">
      <c r="A75" s="12" t="s">
        <v>76</v>
      </c>
      <c r="B75" s="99"/>
      <c r="C75" s="100"/>
      <c r="D75" s="19">
        <v>-15913</v>
      </c>
      <c r="E75" s="101"/>
      <c r="F75" s="19">
        <v>-15767</v>
      </c>
      <c r="G75" s="19"/>
      <c r="H75" s="19">
        <v>-1335</v>
      </c>
      <c r="I75" s="19"/>
      <c r="J75" s="19">
        <v>-144</v>
      </c>
      <c r="K75" s="103"/>
      <c r="L75" s="104"/>
      <c r="M75" s="103"/>
    </row>
    <row r="76" spans="1:13" s="105" customFormat="1" ht="23.25" customHeight="1" x14ac:dyDescent="0.45">
      <c r="A76" s="12" t="s">
        <v>173</v>
      </c>
      <c r="B76" s="106"/>
      <c r="C76" s="100"/>
      <c r="D76" s="107">
        <v>9584</v>
      </c>
      <c r="E76" s="108"/>
      <c r="F76" s="27">
        <v>103</v>
      </c>
      <c r="G76" s="18"/>
      <c r="H76" s="18">
        <v>-1490</v>
      </c>
      <c r="I76" s="18"/>
      <c r="J76" s="18">
        <v>-477</v>
      </c>
      <c r="K76" s="103"/>
      <c r="L76" s="104"/>
      <c r="M76" s="103"/>
    </row>
    <row r="77" spans="1:13" s="105" customFormat="1" ht="23.25" customHeight="1" x14ac:dyDescent="0.45">
      <c r="A77" s="12" t="s">
        <v>177</v>
      </c>
      <c r="B77" s="106"/>
      <c r="C77" s="100"/>
      <c r="D77" s="97">
        <v>20000</v>
      </c>
      <c r="E77" s="108"/>
      <c r="F77" s="107">
        <v>70000</v>
      </c>
      <c r="G77" s="18"/>
      <c r="H77" s="97">
        <v>0</v>
      </c>
      <c r="I77" s="18"/>
      <c r="J77" s="124">
        <v>50000</v>
      </c>
      <c r="K77" s="103"/>
      <c r="L77" s="104"/>
      <c r="M77" s="103"/>
    </row>
    <row r="78" spans="1:13" s="105" customFormat="1" ht="23.25" customHeight="1" x14ac:dyDescent="0.45">
      <c r="A78" s="12" t="s">
        <v>178</v>
      </c>
      <c r="B78" s="106"/>
      <c r="C78" s="100"/>
      <c r="D78" s="97">
        <v>-20000</v>
      </c>
      <c r="E78" s="108"/>
      <c r="F78" s="27">
        <v>-77262</v>
      </c>
      <c r="G78" s="18"/>
      <c r="H78" s="97">
        <v>0</v>
      </c>
      <c r="I78" s="18"/>
      <c r="J78" s="124">
        <v>-50000</v>
      </c>
      <c r="K78" s="103"/>
      <c r="L78" s="104"/>
      <c r="M78" s="103"/>
    </row>
    <row r="79" spans="1:13" ht="24" customHeight="1" x14ac:dyDescent="0.45">
      <c r="A79" s="12" t="s">
        <v>188</v>
      </c>
      <c r="B79" s="106"/>
      <c r="C79" s="14"/>
      <c r="D79" s="97">
        <v>-65000</v>
      </c>
      <c r="E79" s="18"/>
      <c r="F79" s="17">
        <v>-10000</v>
      </c>
      <c r="G79" s="18"/>
      <c r="H79" s="97">
        <v>-50000</v>
      </c>
      <c r="I79" s="18"/>
      <c r="J79" s="123">
        <v>-10000</v>
      </c>
    </row>
    <row r="80" spans="1:13" s="84" customFormat="1" ht="24.75" customHeight="1" x14ac:dyDescent="0.5">
      <c r="A80" s="28" t="s">
        <v>0</v>
      </c>
      <c r="B80" s="1"/>
      <c r="C80" s="1"/>
      <c r="D80" s="83"/>
      <c r="E80" s="1"/>
      <c r="F80" s="1"/>
      <c r="J80" s="85"/>
    </row>
    <row r="81" spans="1:10" s="1" customFormat="1" ht="24.75" customHeight="1" x14ac:dyDescent="0.5">
      <c r="A81" s="2" t="s">
        <v>158</v>
      </c>
      <c r="D81" s="83"/>
      <c r="G81" s="84"/>
      <c r="H81" s="84"/>
      <c r="I81" s="84"/>
      <c r="J81" s="85"/>
    </row>
    <row r="82" spans="1:10" s="84" customFormat="1" ht="24.75" customHeight="1" x14ac:dyDescent="0.5">
      <c r="A82" s="2"/>
      <c r="B82" s="1"/>
      <c r="C82" s="1"/>
      <c r="D82" s="83"/>
      <c r="E82" s="1"/>
      <c r="F82" s="1"/>
      <c r="J82" s="85"/>
    </row>
    <row r="83" spans="1:10" s="5" customFormat="1" ht="21.75" customHeight="1" x14ac:dyDescent="0.45">
      <c r="A83" s="3"/>
      <c r="B83" s="40"/>
      <c r="C83" s="40"/>
      <c r="D83" s="130" t="s">
        <v>23</v>
      </c>
      <c r="E83" s="130"/>
      <c r="F83" s="130"/>
      <c r="G83" s="115"/>
      <c r="H83" s="130" t="s">
        <v>2</v>
      </c>
      <c r="I83" s="130"/>
      <c r="J83" s="130"/>
    </row>
    <row r="84" spans="1:10" s="5" customFormat="1" ht="21.75" customHeight="1" x14ac:dyDescent="0.45">
      <c r="A84" s="3"/>
      <c r="B84" s="40"/>
      <c r="C84" s="40"/>
      <c r="D84" s="131" t="s">
        <v>152</v>
      </c>
      <c r="E84" s="131"/>
      <c r="F84" s="131"/>
      <c r="G84" s="115"/>
      <c r="H84" s="131" t="s">
        <v>152</v>
      </c>
      <c r="I84" s="131"/>
      <c r="J84" s="131"/>
    </row>
    <row r="85" spans="1:10" s="5" customFormat="1" ht="21.75" customHeight="1" x14ac:dyDescent="0.45">
      <c r="A85" s="3"/>
      <c r="B85" s="40"/>
      <c r="C85" s="40"/>
      <c r="D85" s="131" t="s">
        <v>153</v>
      </c>
      <c r="E85" s="131"/>
      <c r="F85" s="131"/>
      <c r="G85" s="115"/>
      <c r="H85" s="131" t="s">
        <v>153</v>
      </c>
      <c r="I85" s="131"/>
      <c r="J85" s="131"/>
    </row>
    <row r="86" spans="1:10" ht="21.75" customHeight="1" x14ac:dyDescent="0.45">
      <c r="A86" s="5"/>
      <c r="B86" s="114" t="s">
        <v>4</v>
      </c>
      <c r="C86" s="114"/>
      <c r="D86" s="40">
        <v>2562</v>
      </c>
      <c r="E86" s="40"/>
      <c r="F86" s="40">
        <v>2561</v>
      </c>
      <c r="G86" s="40"/>
      <c r="H86" s="40">
        <v>2562</v>
      </c>
      <c r="I86" s="40"/>
      <c r="J86" s="40">
        <v>2561</v>
      </c>
    </row>
    <row r="87" spans="1:10" ht="21.75" customHeight="1" x14ac:dyDescent="0.45">
      <c r="A87" s="5"/>
      <c r="B87" s="40"/>
      <c r="C87" s="40"/>
      <c r="D87" s="129" t="s">
        <v>150</v>
      </c>
      <c r="E87" s="129"/>
      <c r="F87" s="129"/>
      <c r="G87" s="129"/>
      <c r="H87" s="129"/>
      <c r="I87" s="129"/>
      <c r="J87" s="129"/>
    </row>
    <row r="88" spans="1:10" ht="24" customHeight="1" x14ac:dyDescent="0.45">
      <c r="A88" s="12" t="s">
        <v>223</v>
      </c>
      <c r="B88" s="106"/>
      <c r="C88" s="14"/>
      <c r="D88" s="97">
        <v>-65000</v>
      </c>
      <c r="E88" s="18"/>
      <c r="F88" s="17">
        <v>0</v>
      </c>
      <c r="G88" s="18"/>
      <c r="H88" s="97">
        <v>-50000</v>
      </c>
      <c r="I88" s="18"/>
      <c r="J88" s="123">
        <v>0</v>
      </c>
    </row>
    <row r="89" spans="1:10" ht="24.75" customHeight="1" x14ac:dyDescent="0.45">
      <c r="A89" s="12" t="s">
        <v>114</v>
      </c>
      <c r="D89" s="17">
        <v>-20959</v>
      </c>
      <c r="E89" s="18"/>
      <c r="F89" s="17">
        <v>-20198</v>
      </c>
      <c r="G89" s="18"/>
      <c r="H89" s="97">
        <v>0</v>
      </c>
      <c r="I89" s="18"/>
      <c r="J89" s="97">
        <v>0</v>
      </c>
    </row>
    <row r="90" spans="1:10" ht="24.75" customHeight="1" x14ac:dyDescent="0.45">
      <c r="A90" s="12" t="s">
        <v>62</v>
      </c>
      <c r="D90" s="97">
        <v>-471</v>
      </c>
      <c r="E90" s="18"/>
      <c r="F90" s="17">
        <v>-256</v>
      </c>
      <c r="G90" s="18"/>
      <c r="H90" s="97">
        <v>-271</v>
      </c>
      <c r="I90" s="18"/>
      <c r="J90" s="97">
        <v>-256</v>
      </c>
    </row>
    <row r="91" spans="1:10" ht="24.75" customHeight="1" x14ac:dyDescent="0.45">
      <c r="A91" s="91" t="s">
        <v>189</v>
      </c>
      <c r="D91" s="109">
        <f>SUM(D75:D79,D88:D90)</f>
        <v>-157759</v>
      </c>
      <c r="E91" s="110"/>
      <c r="F91" s="109">
        <f>SUM(F75:F79,F88:F90)</f>
        <v>-53380</v>
      </c>
      <c r="G91" s="110"/>
      <c r="H91" s="109">
        <f>SUM(H75:H79,H88:H90)</f>
        <v>-103096</v>
      </c>
      <c r="I91" s="110"/>
      <c r="J91" s="109">
        <f>SUM(J75:J79,J88:J90)</f>
        <v>-10877</v>
      </c>
    </row>
    <row r="92" spans="1:10" ht="9.75" customHeight="1" x14ac:dyDescent="0.45">
      <c r="A92" s="91"/>
      <c r="D92" s="110"/>
      <c r="E92" s="110"/>
      <c r="F92" s="110"/>
      <c r="G92" s="110"/>
      <c r="H92" s="110"/>
      <c r="I92" s="110"/>
      <c r="J92" s="110"/>
    </row>
    <row r="93" spans="1:10" ht="24.75" customHeight="1" x14ac:dyDescent="0.45">
      <c r="A93" s="3" t="s">
        <v>99</v>
      </c>
      <c r="D93" s="46">
        <f>D56+D72+D91</f>
        <v>-168546</v>
      </c>
      <c r="E93" s="46"/>
      <c r="F93" s="46">
        <f>F56+F72+F91</f>
        <v>25648</v>
      </c>
      <c r="G93" s="46"/>
      <c r="H93" s="46">
        <f>H56+H72+H91</f>
        <v>-188606</v>
      </c>
      <c r="I93" s="46"/>
      <c r="J93" s="46">
        <f>J56+J72+J91</f>
        <v>22719</v>
      </c>
    </row>
    <row r="94" spans="1:10" ht="24.75" customHeight="1" x14ac:dyDescent="0.45">
      <c r="A94" s="13" t="s">
        <v>208</v>
      </c>
      <c r="D94" s="18">
        <v>363173</v>
      </c>
      <c r="E94" s="22"/>
      <c r="F94" s="18">
        <v>1778632</v>
      </c>
      <c r="G94" s="22"/>
      <c r="H94" s="22">
        <v>315224</v>
      </c>
      <c r="I94" s="22"/>
      <c r="J94" s="22">
        <v>1736660</v>
      </c>
    </row>
    <row r="95" spans="1:10" ht="24.75" customHeight="1" thickBot="1" x14ac:dyDescent="0.5">
      <c r="A95" s="3" t="s">
        <v>181</v>
      </c>
      <c r="B95" s="106"/>
      <c r="D95" s="111">
        <f>SUM(D93:D94)</f>
        <v>194627</v>
      </c>
      <c r="E95" s="110"/>
      <c r="F95" s="111">
        <f>SUM(F93:F94)</f>
        <v>1804280</v>
      </c>
      <c r="G95" s="110"/>
      <c r="H95" s="111">
        <f>SUM(H93:H94)</f>
        <v>126618</v>
      </c>
      <c r="I95" s="110"/>
      <c r="J95" s="111">
        <f>SUM(J93:J94)</f>
        <v>1759379</v>
      </c>
    </row>
    <row r="96" spans="1:10" ht="24.75" customHeight="1" thickTop="1" x14ac:dyDescent="0.45">
      <c r="D96" s="112"/>
      <c r="F96" s="66"/>
      <c r="H96" s="66"/>
    </row>
    <row r="97" spans="6:10" ht="24.75" customHeight="1" x14ac:dyDescent="0.45">
      <c r="F97" s="66"/>
      <c r="J97" s="66"/>
    </row>
  </sheetData>
  <sheetProtection password="F7ED" sheet="1" objects="1" scenarios="1"/>
  <mergeCells count="21">
    <mergeCell ref="D46:F46"/>
    <mergeCell ref="H46:J46"/>
    <mergeCell ref="D4:F4"/>
    <mergeCell ref="H4:J4"/>
    <mergeCell ref="D5:F5"/>
    <mergeCell ref="H5:J5"/>
    <mergeCell ref="D6:F6"/>
    <mergeCell ref="H6:J6"/>
    <mergeCell ref="D8:J8"/>
    <mergeCell ref="D44:F44"/>
    <mergeCell ref="H44:J44"/>
    <mergeCell ref="D45:F45"/>
    <mergeCell ref="H45:J45"/>
    <mergeCell ref="D87:J87"/>
    <mergeCell ref="D48:J48"/>
    <mergeCell ref="D83:F83"/>
    <mergeCell ref="H83:J83"/>
    <mergeCell ref="D84:F84"/>
    <mergeCell ref="H84:J84"/>
    <mergeCell ref="D85:F85"/>
    <mergeCell ref="H85:J85"/>
  </mergeCells>
  <pageMargins left="0.70866141732283472" right="0.28999999999999998" top="0.59055118110236227" bottom="0.47244094488188981" header="0.31496062992125984" footer="0.27559055118110237"/>
  <pageSetup paperSize="9" scale="83" firstPageNumber="12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40" max="9" man="1"/>
    <brk id="7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PL!Print_Area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2020-07-22T03:42:31Z</cp:lastPrinted>
  <dcterms:created xsi:type="dcterms:W3CDTF">2012-05-26T16:51:43Z</dcterms:created>
  <dcterms:modified xsi:type="dcterms:W3CDTF">2020-07-22T03:42:49Z</dcterms:modified>
</cp:coreProperties>
</file>