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15" yWindow="-120" windowWidth="11715" windowHeight="8205" activeTab="5"/>
  </bookViews>
  <sheets>
    <sheet name="BS" sheetId="1" r:id="rId1"/>
    <sheet name="PL (3M)" sheetId="6" r:id="rId2"/>
    <sheet name="PL (6M)" sheetId="2" r:id="rId3"/>
    <sheet name="CH Conso" sheetId="3" r:id="rId4"/>
    <sheet name="CH Separate" sheetId="4" r:id="rId5"/>
    <sheet name="CF" sheetId="5" r:id="rId6"/>
  </sheets>
  <definedNames>
    <definedName name="_xlnm.Print_Area" localSheetId="0">BS!$A$1:$J$100</definedName>
    <definedName name="_xlnm.Print_Area" localSheetId="5">CF!$A$1:$J$92</definedName>
    <definedName name="_xlnm.Print_Area" localSheetId="3">'CH Conso'!$A$1:$W$55</definedName>
    <definedName name="_xlnm.Print_Area" localSheetId="4">'CH Separate'!$A$1:$P$52</definedName>
    <definedName name="_xlnm.Print_Area" localSheetId="1">'PL (3M)'!$A$1:$J$61</definedName>
    <definedName name="_xlnm.Print_Area" localSheetId="2">'PL (6M)'!$A$1:$J$62</definedName>
  </definedNames>
  <calcPr calcId="124519"/>
</workbook>
</file>

<file path=xl/calcChain.xml><?xml version="1.0" encoding="utf-8"?>
<calcChain xmlns="http://schemas.openxmlformats.org/spreadsheetml/2006/main">
  <c r="J52" i="2"/>
  <c r="F52"/>
  <c r="J56" i="6"/>
  <c r="F56"/>
  <c r="J51"/>
  <c r="F51"/>
  <c r="D75" i="5" l="1"/>
  <c r="D87"/>
  <c r="D90"/>
  <c r="J87"/>
  <c r="H87"/>
  <c r="F87"/>
  <c r="J36"/>
  <c r="J59" s="1"/>
  <c r="H36"/>
  <c r="H59" s="1"/>
  <c r="D36"/>
  <c r="D59" s="1"/>
  <c r="F36"/>
  <c r="F59" s="1"/>
  <c r="N19" i="4" l="1"/>
  <c r="N21" s="1"/>
  <c r="L19"/>
  <c r="L21" s="1"/>
  <c r="J19"/>
  <c r="J21" s="1"/>
  <c r="H19"/>
  <c r="H21" s="1"/>
  <c r="F19"/>
  <c r="F21" s="1"/>
  <c r="D19"/>
  <c r="P19" s="1"/>
  <c r="P18"/>
  <c r="M29" i="3"/>
  <c r="I29"/>
  <c r="E29"/>
  <c r="U20"/>
  <c r="U22" s="1"/>
  <c r="S20"/>
  <c r="S22" s="1"/>
  <c r="Q20"/>
  <c r="Q22" s="1"/>
  <c r="O20"/>
  <c r="O22" s="1"/>
  <c r="M20"/>
  <c r="M22" s="1"/>
  <c r="K20"/>
  <c r="K22" s="1"/>
  <c r="K29" s="1"/>
  <c r="I20"/>
  <c r="I22" s="1"/>
  <c r="G20"/>
  <c r="G22" s="1"/>
  <c r="G29" s="1"/>
  <c r="E20"/>
  <c r="E22" s="1"/>
  <c r="W19"/>
  <c r="W20" s="1"/>
  <c r="W22" s="1"/>
  <c r="S19"/>
  <c r="D21" i="4" l="1"/>
  <c r="P21" s="1"/>
  <c r="J36" i="6" l="1"/>
  <c r="J37" s="1"/>
  <c r="H36"/>
  <c r="H37" s="1"/>
  <c r="F36"/>
  <c r="F37" s="1"/>
  <c r="D36"/>
  <c r="D37" s="1"/>
  <c r="J21"/>
  <c r="H21"/>
  <c r="F21"/>
  <c r="D21"/>
  <c r="J14"/>
  <c r="J22" s="1"/>
  <c r="J27" s="1"/>
  <c r="H14"/>
  <c r="H22" s="1"/>
  <c r="H27" s="1"/>
  <c r="F14"/>
  <c r="F22" s="1"/>
  <c r="F27" s="1"/>
  <c r="D14"/>
  <c r="D22" s="1"/>
  <c r="D27" s="1"/>
  <c r="N44" i="4"/>
  <c r="L44"/>
  <c r="J44"/>
  <c r="H44"/>
  <c r="F44"/>
  <c r="D44"/>
  <c r="P43"/>
  <c r="N26"/>
  <c r="N28" s="1"/>
  <c r="L26"/>
  <c r="L28" s="1"/>
  <c r="J26"/>
  <c r="J28" s="1"/>
  <c r="H26"/>
  <c r="H28" s="1"/>
  <c r="F26"/>
  <c r="F28" s="1"/>
  <c r="D26"/>
  <c r="D28" s="1"/>
  <c r="P25"/>
  <c r="P24"/>
  <c r="P13"/>
  <c r="S45" i="3"/>
  <c r="W45" s="1"/>
  <c r="U46"/>
  <c r="Q46"/>
  <c r="O46"/>
  <c r="M46"/>
  <c r="M53" s="1"/>
  <c r="K46"/>
  <c r="K53" s="1"/>
  <c r="I46"/>
  <c r="I53" s="1"/>
  <c r="G46"/>
  <c r="G53" s="1"/>
  <c r="E46"/>
  <c r="E53" s="1"/>
  <c r="F39" i="6" l="1"/>
  <c r="F58" s="1"/>
  <c r="J53"/>
  <c r="J29"/>
  <c r="H53"/>
  <c r="H51" s="1"/>
  <c r="H29"/>
  <c r="J39"/>
  <c r="J58" s="1"/>
  <c r="H39"/>
  <c r="H58" s="1"/>
  <c r="H56" s="1"/>
  <c r="F53"/>
  <c r="F29"/>
  <c r="D29"/>
  <c r="D53"/>
  <c r="D51" s="1"/>
  <c r="D39"/>
  <c r="D58" s="1"/>
  <c r="D56" s="1"/>
  <c r="P44" i="4"/>
  <c r="P26"/>
  <c r="P28" s="1"/>
  <c r="U27" i="3" l="1"/>
  <c r="U29" s="1"/>
  <c r="Q27"/>
  <c r="Q29" s="1"/>
  <c r="O27"/>
  <c r="O29" s="1"/>
  <c r="W26"/>
  <c r="W25"/>
  <c r="S14"/>
  <c r="W14" l="1"/>
  <c r="S27"/>
  <c r="W27" s="1"/>
  <c r="W29" l="1"/>
  <c r="S29"/>
  <c r="J21" i="2"/>
  <c r="H21"/>
  <c r="D21"/>
  <c r="F21"/>
  <c r="J60" i="1"/>
  <c r="H60"/>
  <c r="F60"/>
  <c r="D60"/>
  <c r="P48" i="4" l="1"/>
  <c r="P47"/>
  <c r="D35" i="1"/>
  <c r="J37" i="2" l="1"/>
  <c r="J38" s="1"/>
  <c r="H37"/>
  <c r="H38" s="1"/>
  <c r="F37"/>
  <c r="F38" s="1"/>
  <c r="D37"/>
  <c r="D38" s="1"/>
  <c r="J75" i="5" l="1"/>
  <c r="U51" i="3" l="1"/>
  <c r="U53" s="1"/>
  <c r="Q51"/>
  <c r="Q53" s="1"/>
  <c r="O51"/>
  <c r="O53" s="1"/>
  <c r="P42" i="4" l="1"/>
  <c r="S51" i="3" l="1"/>
  <c r="S50"/>
  <c r="W50" s="1"/>
  <c r="S49"/>
  <c r="W49" s="1"/>
  <c r="S44"/>
  <c r="H95" i="1"/>
  <c r="D95"/>
  <c r="H69"/>
  <c r="D69"/>
  <c r="H35"/>
  <c r="J20"/>
  <c r="H20"/>
  <c r="F20"/>
  <c r="D20"/>
  <c r="H98" l="1"/>
  <c r="D98"/>
  <c r="W56" i="3"/>
  <c r="W44"/>
  <c r="W46" s="1"/>
  <c r="W53" s="1"/>
  <c r="S46"/>
  <c r="S53" s="1"/>
  <c r="W51"/>
  <c r="H70" i="1"/>
  <c r="D70"/>
  <c r="D100" s="1"/>
  <c r="H37"/>
  <c r="D37"/>
  <c r="H75" i="5"/>
  <c r="F75"/>
  <c r="D61"/>
  <c r="D89" s="1"/>
  <c r="N49" i="4"/>
  <c r="N51" s="1"/>
  <c r="L49"/>
  <c r="L51" s="1"/>
  <c r="J49"/>
  <c r="J51" s="1"/>
  <c r="H49"/>
  <c r="H51" s="1"/>
  <c r="F49"/>
  <c r="F51" s="1"/>
  <c r="D49"/>
  <c r="D51" s="1"/>
  <c r="J14" i="2"/>
  <c r="J22" s="1"/>
  <c r="J27" s="1"/>
  <c r="J29" s="1"/>
  <c r="H14"/>
  <c r="H22" s="1"/>
  <c r="H27" s="1"/>
  <c r="H29" s="1"/>
  <c r="F14"/>
  <c r="F22" s="1"/>
  <c r="F27" s="1"/>
  <c r="F29" s="1"/>
  <c r="D14"/>
  <c r="D22" s="1"/>
  <c r="D27" s="1"/>
  <c r="D29" s="1"/>
  <c r="J95" i="1"/>
  <c r="J98" s="1"/>
  <c r="F95"/>
  <c r="F98" s="1"/>
  <c r="J69"/>
  <c r="F69"/>
  <c r="J35"/>
  <c r="J37" s="1"/>
  <c r="F35"/>
  <c r="F37" s="1"/>
  <c r="H100" l="1"/>
  <c r="H101" s="1"/>
  <c r="D91" i="5"/>
  <c r="D93" s="1"/>
  <c r="J61"/>
  <c r="J89" s="1"/>
  <c r="J91" s="1"/>
  <c r="F61"/>
  <c r="F89" s="1"/>
  <c r="F91" s="1"/>
  <c r="H61"/>
  <c r="D101" i="1"/>
  <c r="J70"/>
  <c r="J100" s="1"/>
  <c r="J101" s="1"/>
  <c r="F70"/>
  <c r="F100" s="1"/>
  <c r="F101" s="1"/>
  <c r="P49" i="4"/>
  <c r="P51" s="1"/>
  <c r="P54" s="1"/>
  <c r="H89" i="5" l="1"/>
  <c r="H91" s="1"/>
  <c r="H93" s="1"/>
  <c r="F40" i="2" l="1"/>
  <c r="F59" s="1"/>
  <c r="F57" s="1"/>
  <c r="F54"/>
  <c r="D54"/>
  <c r="D52" s="1"/>
  <c r="J54" l="1"/>
  <c r="J40"/>
  <c r="J59" s="1"/>
  <c r="J57" s="1"/>
  <c r="H40"/>
  <c r="H59" s="1"/>
  <c r="H57" s="1"/>
  <c r="H54"/>
  <c r="H52" s="1"/>
  <c r="D40"/>
  <c r="D59" s="1"/>
  <c r="D57" s="1"/>
</calcChain>
</file>

<file path=xl/sharedStrings.xml><?xml version="1.0" encoding="utf-8"?>
<sst xmlns="http://schemas.openxmlformats.org/spreadsheetml/2006/main" count="516" uniqueCount="264">
  <si>
    <t>The International Engineering Public Company Limited and its Subsidiaries</t>
  </si>
  <si>
    <t>Statements of financial position</t>
  </si>
  <si>
    <t>Consolidated financial statements</t>
  </si>
  <si>
    <t>Separate financial statements</t>
  </si>
  <si>
    <t>Assets</t>
  </si>
  <si>
    <t>Note</t>
  </si>
  <si>
    <t>Current assets</t>
  </si>
  <si>
    <t>Cash and cash equivalents</t>
  </si>
  <si>
    <t>Trade accounts receivable</t>
  </si>
  <si>
    <t>Short-term loans</t>
  </si>
  <si>
    <t>Inventories</t>
  </si>
  <si>
    <t>Total current assets</t>
  </si>
  <si>
    <t>Non-current assets</t>
  </si>
  <si>
    <t>Investments in subsidiaries</t>
  </si>
  <si>
    <t>Investment properties</t>
  </si>
  <si>
    <t>Property, plant and equipment</t>
  </si>
  <si>
    <t>Goodwill</t>
  </si>
  <si>
    <t>Pledged deposits at banks</t>
  </si>
  <si>
    <t>Other non-current assets</t>
  </si>
  <si>
    <t>Total non-current assets</t>
  </si>
  <si>
    <t>Total assets</t>
  </si>
  <si>
    <t>Liabilities and equity</t>
  </si>
  <si>
    <t>Current liabilities</t>
  </si>
  <si>
    <t xml:space="preserve">Bank overdrafts and short-term loans </t>
  </si>
  <si>
    <t xml:space="preserve">   from financial institutions</t>
  </si>
  <si>
    <t>Trade account payables</t>
  </si>
  <si>
    <t>Current portion of long-term loans</t>
  </si>
  <si>
    <t>Total current liabilities</t>
  </si>
  <si>
    <t>Non-current liabilities</t>
  </si>
  <si>
    <t>Long-term loans</t>
  </si>
  <si>
    <t>Other non-current liabilities</t>
  </si>
  <si>
    <t>Total non-current liabilities</t>
  </si>
  <si>
    <t>Total liabilities</t>
  </si>
  <si>
    <t>Equity</t>
  </si>
  <si>
    <t>Share capital</t>
  </si>
  <si>
    <t xml:space="preserve">   Authorized share capital</t>
  </si>
  <si>
    <t>Retained earnings (deficit)</t>
  </si>
  <si>
    <t xml:space="preserve">   Appropriated</t>
  </si>
  <si>
    <t xml:space="preserve">        Legal reserve</t>
  </si>
  <si>
    <t>Other components of equity</t>
  </si>
  <si>
    <t>Non-controlling interests</t>
  </si>
  <si>
    <t xml:space="preserve">Total equity </t>
  </si>
  <si>
    <t xml:space="preserve">Total liabilities and equity </t>
  </si>
  <si>
    <t>Consolidated</t>
  </si>
  <si>
    <t xml:space="preserve">Separate </t>
  </si>
  <si>
    <t xml:space="preserve"> financial statements</t>
  </si>
  <si>
    <t>financial statements</t>
  </si>
  <si>
    <t>Revenues</t>
  </si>
  <si>
    <t>Revenues from sales of goods or rendering of services</t>
  </si>
  <si>
    <t>Revenues from subsidy for adders</t>
  </si>
  <si>
    <t>Other income</t>
  </si>
  <si>
    <t>Total revenues</t>
  </si>
  <si>
    <t>Expenses</t>
  </si>
  <si>
    <t>Cost of sales of goods or rendering of  services</t>
  </si>
  <si>
    <t>Other expenses</t>
  </si>
  <si>
    <t>Finance costs</t>
  </si>
  <si>
    <t>Total expenses</t>
  </si>
  <si>
    <t>Other comprehensive income</t>
  </si>
  <si>
    <t xml:space="preserve">   Non-controlling interests</t>
  </si>
  <si>
    <t xml:space="preserve">   Basic</t>
  </si>
  <si>
    <t>Retained earnings (Deficit)</t>
  </si>
  <si>
    <t xml:space="preserve">Issued and </t>
  </si>
  <si>
    <t>Additional paid-in</t>
  </si>
  <si>
    <t>Total equity</t>
  </si>
  <si>
    <t>capital from reduction</t>
  </si>
  <si>
    <t>Non-controlling</t>
  </si>
  <si>
    <t>share capital</t>
  </si>
  <si>
    <t>ordinary shares</t>
  </si>
  <si>
    <t xml:space="preserve">in par value of </t>
  </si>
  <si>
    <t>Legal reserve</t>
  </si>
  <si>
    <t>interests</t>
  </si>
  <si>
    <t>Cash flows from operating activities</t>
  </si>
  <si>
    <t>Interest income</t>
  </si>
  <si>
    <t>Interest expenses</t>
  </si>
  <si>
    <t>Depreciation and amortization</t>
  </si>
  <si>
    <t>Reversal of allowance for doubtful account</t>
  </si>
  <si>
    <t>Changes in operating assets and liabilities</t>
  </si>
  <si>
    <t>Cash flows from investing activities</t>
  </si>
  <si>
    <t>Interest received</t>
  </si>
  <si>
    <t>Proceeds from short-term loans to related parties</t>
  </si>
  <si>
    <t>Cash flows from financing activities</t>
  </si>
  <si>
    <t>Bank overdrafts</t>
  </si>
  <si>
    <t>Proceeds from short-term loans from financial institutions</t>
  </si>
  <si>
    <t xml:space="preserve">Cash and cash equivalents at 1 January </t>
  </si>
  <si>
    <t>31 December</t>
  </si>
  <si>
    <t>Current investments</t>
  </si>
  <si>
    <t>Withholding tax</t>
  </si>
  <si>
    <t>Other current assets</t>
  </si>
  <si>
    <t>Accrued expense</t>
  </si>
  <si>
    <t>Long-term loans in default</t>
  </si>
  <si>
    <t>Distribution costs</t>
  </si>
  <si>
    <t xml:space="preserve">Administrative expenses </t>
  </si>
  <si>
    <t>Doubtful debts expense</t>
  </si>
  <si>
    <t xml:space="preserve"> </t>
  </si>
  <si>
    <t xml:space="preserve">   </t>
  </si>
  <si>
    <t xml:space="preserve">  subsequently to profit or loss :-</t>
  </si>
  <si>
    <t xml:space="preserve">Total items that will be reclassified  </t>
  </si>
  <si>
    <t>Other components</t>
  </si>
  <si>
    <t>of shareholders' equity</t>
  </si>
  <si>
    <t>Available-for-sale</t>
  </si>
  <si>
    <t>investments</t>
  </si>
  <si>
    <t xml:space="preserve"> (Deficit)</t>
  </si>
  <si>
    <t>attributable to</t>
  </si>
  <si>
    <t>Total</t>
  </si>
  <si>
    <t>shareholders' equity</t>
  </si>
  <si>
    <t>Other current receivables</t>
  </si>
  <si>
    <t xml:space="preserve">   plant and equipment</t>
  </si>
  <si>
    <t>Other current payables</t>
  </si>
  <si>
    <t>Net cash from (used in) operating activities</t>
  </si>
  <si>
    <t>Payment of short-term loans to related parties</t>
  </si>
  <si>
    <t>Purchase of property, plant and equipment</t>
  </si>
  <si>
    <t>Pledged deposit at bank</t>
  </si>
  <si>
    <t>Finance lease payment</t>
  </si>
  <si>
    <t>Other intangible assets</t>
  </si>
  <si>
    <t xml:space="preserve">   Issued and paid share capital </t>
  </si>
  <si>
    <t>share premium on ordinary shares</t>
  </si>
  <si>
    <t xml:space="preserve">Discount from changes in ownership </t>
  </si>
  <si>
    <t xml:space="preserve">Total equity attributable to owners </t>
  </si>
  <si>
    <t xml:space="preserve">    of the parent</t>
  </si>
  <si>
    <t xml:space="preserve">    subsequently to profit or loss </t>
  </si>
  <si>
    <t xml:space="preserve">   Owners of the parent</t>
  </si>
  <si>
    <t>paid</t>
  </si>
  <si>
    <t>Discount from</t>
  </si>
  <si>
    <t>changes in</t>
  </si>
  <si>
    <t xml:space="preserve">Share premuim </t>
  </si>
  <si>
    <t xml:space="preserve">owners of </t>
  </si>
  <si>
    <t>parent</t>
  </si>
  <si>
    <t xml:space="preserve">Reversal of allowance for impairment of property, </t>
  </si>
  <si>
    <t>Gain on disposal of equipment</t>
  </si>
  <si>
    <t>Provision for penalty under the contract</t>
  </si>
  <si>
    <t>Employee benefit expenses</t>
  </si>
  <si>
    <t>Payment of provision on lawsuit</t>
  </si>
  <si>
    <t>Net cash generated from (used in) operation</t>
  </si>
  <si>
    <t>Withholding tax paid</t>
  </si>
  <si>
    <t>Sales of equipment</t>
  </si>
  <si>
    <t>Net cash from (used in) investing activities</t>
  </si>
  <si>
    <t xml:space="preserve">Payment of short-term loans from other </t>
  </si>
  <si>
    <t xml:space="preserve">Additional paid-in capital from </t>
  </si>
  <si>
    <t>Additional</t>
  </si>
  <si>
    <t>paid in capital</t>
  </si>
  <si>
    <t>from reduction</t>
  </si>
  <si>
    <t>the ownership</t>
  </si>
  <si>
    <t>interest</t>
  </si>
  <si>
    <t>Other</t>
  </si>
  <si>
    <t>components of</t>
  </si>
  <si>
    <t>Advance for purchasing of investment</t>
  </si>
  <si>
    <t>Earnings</t>
  </si>
  <si>
    <t>Deficit</t>
  </si>
  <si>
    <t>Non-operating assets</t>
  </si>
  <si>
    <t>(Unaudited)</t>
  </si>
  <si>
    <t>(in thousand Baht)</t>
  </si>
  <si>
    <t>Advance received for purchase of shares</t>
  </si>
  <si>
    <t>Deferred rights to use transmission line</t>
  </si>
  <si>
    <t xml:space="preserve">  reduction in par value of ordinary shares</t>
  </si>
  <si>
    <t>Statements of comprehensive income (Unaudited)</t>
  </si>
  <si>
    <t>Three-month period</t>
  </si>
  <si>
    <t>Total comprehensive income (loss) for the period</t>
  </si>
  <si>
    <t>Other comprehensive income for the period</t>
  </si>
  <si>
    <t>Statements of changes in  equity (Unaudited)</t>
  </si>
  <si>
    <t>Balance as at 1 January 2019</t>
  </si>
  <si>
    <t xml:space="preserve">Loss on write off of other current receivables </t>
  </si>
  <si>
    <t>Statements of cash flows  (Unaudited)</t>
  </si>
  <si>
    <t>Interest paid</t>
  </si>
  <si>
    <t>Non-current provisions for employee benefit</t>
  </si>
  <si>
    <t>Current provisions</t>
  </si>
  <si>
    <t>Non-current provisions</t>
  </si>
  <si>
    <t>Loss on write off of investments in subsidiary</t>
  </si>
  <si>
    <t xml:space="preserve"> shares</t>
  </si>
  <si>
    <t>on ordinary</t>
  </si>
  <si>
    <t>Loss</t>
  </si>
  <si>
    <t xml:space="preserve">   Loss</t>
  </si>
  <si>
    <t xml:space="preserve">   Other comprehensive income</t>
  </si>
  <si>
    <t>Reversal of allowance for devaluation of</t>
  </si>
  <si>
    <t xml:space="preserve">  investments in subsidiary</t>
  </si>
  <si>
    <t>Loss on write off of other non-current assets</t>
  </si>
  <si>
    <t>Provision on lawsuit</t>
  </si>
  <si>
    <t>Cash received from liquidation of investment in subsidiary</t>
  </si>
  <si>
    <t>Cash received from sales of long-term  invesment</t>
  </si>
  <si>
    <t>Payment of long-term loans from financial institutions</t>
  </si>
  <si>
    <t xml:space="preserve">Items that will be reclassified  </t>
  </si>
  <si>
    <t>Trade accounts payable</t>
  </si>
  <si>
    <t>Payment of short-term loans from financial institutions</t>
  </si>
  <si>
    <t>Payment of short-term loans from related parties</t>
  </si>
  <si>
    <t xml:space="preserve">   interest in subsidiaries</t>
  </si>
  <si>
    <t xml:space="preserve">   Deficit</t>
  </si>
  <si>
    <t>Total comprehensive loss for the period</t>
  </si>
  <si>
    <t>in subsidiaries</t>
  </si>
  <si>
    <t>Net cash used in financing activities</t>
  </si>
  <si>
    <t>Gain on sale of long - term investment</t>
  </si>
  <si>
    <t>Other current financial assets</t>
  </si>
  <si>
    <t>Current contract assets</t>
  </si>
  <si>
    <t>7, 9</t>
  </si>
  <si>
    <t>Other non-current financial assets</t>
  </si>
  <si>
    <t>7, 12</t>
  </si>
  <si>
    <t>Other current liabilities</t>
  </si>
  <si>
    <t>Deferred tax liabilities</t>
  </si>
  <si>
    <t>Profit (loss) before income tax expenses</t>
  </si>
  <si>
    <t>7, 8, 9, 10</t>
  </si>
  <si>
    <t>Total comprehensive income (loss)  for the period</t>
  </si>
  <si>
    <t>Balance as at 1 January 2020-as reported</t>
  </si>
  <si>
    <t>Impact of change in accounting policy</t>
  </si>
  <si>
    <t>Balance as at 1 January 2020-restated</t>
  </si>
  <si>
    <t>Other comprehensive loss</t>
  </si>
  <si>
    <t>As at 30 June 2020</t>
  </si>
  <si>
    <t>30 June</t>
  </si>
  <si>
    <t>ended 30 June</t>
  </si>
  <si>
    <t>Six-month period</t>
  </si>
  <si>
    <t>For the Six-month period ended 30 June 2019</t>
  </si>
  <si>
    <t>Balance as at 30 June 2019</t>
  </si>
  <si>
    <t>directly in equity</t>
  </si>
  <si>
    <t>Issue of ordinary shares</t>
  </si>
  <si>
    <t>Total transactions with owners,  recorded</t>
  </si>
  <si>
    <t>Transactions  with owners, recorded directly in equity</t>
  </si>
  <si>
    <t>Contributions by and distributions to owners of</t>
  </si>
  <si>
    <t xml:space="preserve">   the Company</t>
  </si>
  <si>
    <t>Balance as at 30 June 2020</t>
  </si>
  <si>
    <t>For the six-month period ended 30 June 2019</t>
  </si>
  <si>
    <t xml:space="preserve">   directly in equity</t>
  </si>
  <si>
    <t xml:space="preserve">   Issue of ordinary shares</t>
  </si>
  <si>
    <t xml:space="preserve">   Total changes in ownership interest in subsidiay</t>
  </si>
  <si>
    <t xml:space="preserve">   Contributions by and distributions to owners of</t>
  </si>
  <si>
    <t xml:space="preserve">  </t>
  </si>
  <si>
    <t xml:space="preserve">      the Company</t>
  </si>
  <si>
    <t>For the Six-month period ended 30 June 2020</t>
  </si>
  <si>
    <t>Loss on write off of property,  plant and equipment</t>
  </si>
  <si>
    <t>Dividend income</t>
  </si>
  <si>
    <t>Proceeds from dividend</t>
  </si>
  <si>
    <t>Purchase of intangible assets</t>
  </si>
  <si>
    <t>Proceeds from issue of ordinary shares</t>
  </si>
  <si>
    <t>14, 28</t>
  </si>
  <si>
    <t>4, 17</t>
  </si>
  <si>
    <t>7, 24</t>
  </si>
  <si>
    <t>7, 25</t>
  </si>
  <si>
    <t>4, 29</t>
  </si>
  <si>
    <t>7, 14, 16, 17</t>
  </si>
  <si>
    <t>7, 14, 17, 19</t>
  </si>
  <si>
    <t>13, 14, 15</t>
  </si>
  <si>
    <t>Right-of-use assets</t>
  </si>
  <si>
    <t>Current portion of lease liabilities</t>
  </si>
  <si>
    <t>Lease liabilities</t>
  </si>
  <si>
    <t>Profit (loss) from operating activities</t>
  </si>
  <si>
    <t>Finance income</t>
  </si>
  <si>
    <t>Reversal of impairment loss on  assets</t>
  </si>
  <si>
    <t>Expected credit loss of receivables (reversal)</t>
  </si>
  <si>
    <t>Tax expense (income)</t>
  </si>
  <si>
    <t>Profit (loss) for the period</t>
  </si>
  <si>
    <t>Gain on remeasuring available -for - sale investments</t>
  </si>
  <si>
    <t>Profit (loss) attributable to:-</t>
  </si>
  <si>
    <t>Total comprehensive profit (loss) attributable to :-</t>
  </si>
  <si>
    <t>Total comprehensive profit  (loss) for the period</t>
  </si>
  <si>
    <t>Earnings (loss) per share (Baht)</t>
  </si>
  <si>
    <t>Reversal of impairment on assets</t>
  </si>
  <si>
    <t>Gain (loss) on remeasuring available -for - sale</t>
  </si>
  <si>
    <t xml:space="preserve">    investments</t>
  </si>
  <si>
    <t>Other comprehensive income (loss) for the period</t>
  </si>
  <si>
    <t>Total changes in ownership interest in subsidiay</t>
  </si>
  <si>
    <t>Profit</t>
  </si>
  <si>
    <t>Cash and cash equivalents at 30 June</t>
  </si>
  <si>
    <t>Net decrease in cash and cash equivalents</t>
  </si>
  <si>
    <t>Adjustments to reconcile loss to cash receipts (payments)</t>
  </si>
  <si>
    <t>Reversal impairment loss of intangible assets</t>
  </si>
  <si>
    <t>Impairment loss of other non-current assets</t>
  </si>
  <si>
    <t>Unrealized (gain) loss on exchange rate</t>
  </si>
  <si>
    <t>Payment of employee benefit expenses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</si>
</sst>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87" formatCode="_(* #,##0_);_(* \(#,##0\);_(* &quot;-&quot;??_);_(@_)"/>
    <numFmt numFmtId="188" formatCode="#,##0\ ;\(#,##0\)"/>
    <numFmt numFmtId="189" formatCode="#,##0.00\ ;\(#,##0.00\)"/>
    <numFmt numFmtId="190" formatCode="#,##0.0000\ ;\(#,##0.0000\)"/>
    <numFmt numFmtId="191" formatCode="#,##0_);[Blue]\(#,##0\)"/>
    <numFmt numFmtId="192" formatCode="_(* #,##0_);_(* \(#,##0\);_(* &quot;-  &quot;??_);_(@_)"/>
    <numFmt numFmtId="193" formatCode="_(* #,##0.00_);_(* \(#,##0.00\);_(* &quot;-  &quot;??_);_(@_)"/>
    <numFmt numFmtId="194" formatCode="#,##0.00000\ ;\(#,##0.00000\)"/>
    <numFmt numFmtId="195" formatCode="_(* #,##0.00000_);_(* \(#,##0.00000\);_(* &quot;-&quot;??_);_(@_)"/>
    <numFmt numFmtId="196" formatCode="#,##0\ ;\(#,##0\);&quot;       -        &quot;"/>
    <numFmt numFmtId="197" formatCode="_(* #,##0.00_);_(* \(#,##0.00\);_(* &quot;-&quot;??_);_(@_)"/>
  </numFmts>
  <fonts count="2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0"/>
      <name val="Arial"/>
      <family val="2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i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4"/>
      <name val="Cordia New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ahoma"/>
      <family val="2"/>
      <charset val="222"/>
      <scheme val="minor"/>
    </font>
    <font>
      <sz val="12"/>
      <color theme="1"/>
      <name val="Times New Roman"/>
      <family val="1"/>
    </font>
    <font>
      <i/>
      <sz val="12"/>
      <name val="Times New Roman"/>
      <family val="1"/>
    </font>
    <font>
      <sz val="15"/>
      <color theme="1"/>
      <name val="Cordia New"/>
      <family val="2"/>
    </font>
    <font>
      <sz val="11"/>
      <color indexed="10"/>
      <name val="Times New Roman"/>
      <family val="1"/>
    </font>
    <font>
      <i/>
      <sz val="11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11" fillId="0" borderId="0"/>
    <xf numFmtId="0" fontId="17" fillId="0" borderId="0"/>
  </cellStyleXfs>
  <cellXfs count="170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187" fontId="2" fillId="0" borderId="0" xfId="1" applyNumberFormat="1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88" fontId="3" fillId="0" borderId="0" xfId="0" applyNumberFormat="1" applyFont="1" applyFill="1" applyBorder="1" applyAlignment="1"/>
    <xf numFmtId="188" fontId="3" fillId="0" borderId="0" xfId="0" applyNumberFormat="1" applyFont="1" applyFill="1" applyAlignment="1"/>
    <xf numFmtId="187" fontId="2" fillId="0" borderId="3" xfId="1" applyNumberFormat="1" applyFont="1" applyFill="1" applyBorder="1" applyAlignment="1"/>
    <xf numFmtId="187" fontId="3" fillId="0" borderId="2" xfId="1" applyNumberFormat="1" applyFont="1" applyFill="1" applyBorder="1" applyAlignment="1"/>
    <xf numFmtId="187" fontId="3" fillId="0" borderId="0" xfId="1" applyNumberFormat="1" applyFont="1" applyFill="1" applyAlignment="1"/>
    <xf numFmtId="187" fontId="2" fillId="0" borderId="0" xfId="1" applyNumberFormat="1" applyFont="1" applyFill="1" applyBorder="1" applyAlignment="1"/>
    <xf numFmtId="187" fontId="3" fillId="0" borderId="0" xfId="1" applyNumberFormat="1" applyFont="1" applyFill="1" applyBorder="1" applyAlignment="1"/>
    <xf numFmtId="190" fontId="2" fillId="0" borderId="0" xfId="0" applyNumberFormat="1" applyFont="1" applyFill="1" applyBorder="1" applyAlignment="1"/>
    <xf numFmtId="190" fontId="2" fillId="0" borderId="0" xfId="1" applyNumberFormat="1" applyFont="1" applyFill="1" applyBorder="1" applyAlignment="1"/>
    <xf numFmtId="188" fontId="2" fillId="0" borderId="0" xfId="0" quotePrefix="1" applyNumberFormat="1" applyFont="1" applyFill="1" applyBorder="1" applyAlignment="1">
      <alignment horizontal="center"/>
    </xf>
    <xf numFmtId="0" fontId="8" fillId="2" borderId="0" xfId="0" applyFont="1" applyFill="1"/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0" xfId="0" applyFont="1" applyFill="1"/>
    <xf numFmtId="0" fontId="4" fillId="0" borderId="0" xfId="0" applyFont="1" applyFill="1" applyAlignment="1"/>
    <xf numFmtId="0" fontId="7" fillId="0" borderId="0" xfId="0" applyFont="1" applyFill="1" applyAlignment="1"/>
    <xf numFmtId="0" fontId="3" fillId="0" borderId="0" xfId="0" applyFont="1" applyFill="1" applyAlignment="1"/>
    <xf numFmtId="187" fontId="2" fillId="0" borderId="0" xfId="1" applyNumberFormat="1" applyFont="1" applyFill="1" applyBorder="1" applyAlignment="1">
      <alignment horizontal="right"/>
    </xf>
    <xf numFmtId="187" fontId="7" fillId="0" borderId="0" xfId="1" applyNumberFormat="1" applyFont="1" applyFill="1" applyAlignment="1"/>
    <xf numFmtId="187" fontId="2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7" fillId="0" borderId="0" xfId="0" applyFont="1" applyFill="1" applyAlignment="1">
      <alignment horizontal="center"/>
    </xf>
    <xf numFmtId="191" fontId="2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0" fontId="2" fillId="0" borderId="3" xfId="0" applyFont="1" applyFill="1" applyBorder="1" applyAlignment="1"/>
    <xf numFmtId="191" fontId="2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187" fontId="10" fillId="0" borderId="0" xfId="1" applyNumberFormat="1" applyFont="1" applyFill="1" applyBorder="1" applyAlignment="1">
      <alignment horizontal="right"/>
    </xf>
    <xf numFmtId="187" fontId="10" fillId="0" borderId="0" xfId="1" applyNumberFormat="1" applyFont="1" applyFill="1" applyAlignment="1"/>
    <xf numFmtId="187" fontId="7" fillId="0" borderId="0" xfId="1" applyNumberFormat="1" applyFont="1" applyFill="1" applyBorder="1" applyAlignment="1">
      <alignment horizontal="right"/>
    </xf>
    <xf numFmtId="187" fontId="7" fillId="0" borderId="0" xfId="1" applyNumberFormat="1" applyFont="1" applyFill="1" applyBorder="1" applyAlignment="1"/>
    <xf numFmtId="187" fontId="3" fillId="0" borderId="0" xfId="1" applyNumberFormat="1" applyFont="1" applyFill="1" applyBorder="1" applyAlignment="1">
      <alignment horizontal="right"/>
    </xf>
    <xf numFmtId="187" fontId="8" fillId="0" borderId="0" xfId="1" applyNumberFormat="1" applyFont="1" applyFill="1" applyBorder="1" applyAlignment="1"/>
    <xf numFmtId="187" fontId="8" fillId="0" borderId="0" xfId="1" applyNumberFormat="1" applyFont="1" applyFill="1" applyBorder="1" applyAlignment="1">
      <alignment horizontal="right"/>
    </xf>
    <xf numFmtId="187" fontId="10" fillId="0" borderId="1" xfId="1" applyNumberFormat="1" applyFont="1" applyFill="1" applyBorder="1" applyAlignment="1">
      <alignment horizontal="right"/>
    </xf>
    <xf numFmtId="187" fontId="10" fillId="0" borderId="0" xfId="1" applyNumberFormat="1" applyFont="1" applyFill="1" applyBorder="1" applyAlignment="1"/>
    <xf numFmtId="187" fontId="3" fillId="0" borderId="0" xfId="1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4" fillId="0" borderId="4" xfId="0" applyFont="1" applyFill="1" applyBorder="1" applyAlignment="1"/>
    <xf numFmtId="0" fontId="2" fillId="0" borderId="4" xfId="0" applyFont="1" applyFill="1" applyBorder="1" applyAlignment="1"/>
    <xf numFmtId="0" fontId="8" fillId="0" borderId="3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187" fontId="7" fillId="0" borderId="0" xfId="1" applyNumberFormat="1" applyFont="1" applyFill="1" applyAlignment="1">
      <alignment horizontal="right"/>
    </xf>
    <xf numFmtId="187" fontId="10" fillId="0" borderId="1" xfId="1" applyNumberFormat="1" applyFont="1" applyFill="1" applyBorder="1" applyAlignment="1"/>
    <xf numFmtId="187" fontId="10" fillId="0" borderId="0" xfId="0" applyNumberFormat="1" applyFont="1" applyFill="1" applyAlignment="1"/>
    <xf numFmtId="187" fontId="10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187" fontId="3" fillId="0" borderId="0" xfId="0" applyNumberFormat="1" applyFont="1" applyFill="1" applyAlignment="1">
      <alignment horizontal="center"/>
    </xf>
    <xf numFmtId="187" fontId="3" fillId="0" borderId="2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88" fontId="2" fillId="0" borderId="0" xfId="0" applyNumberFormat="1" applyFont="1" applyFill="1" applyAlignment="1"/>
    <xf numFmtId="0" fontId="5" fillId="0" borderId="0" xfId="0" applyFont="1" applyFill="1" applyAlignment="1">
      <alignment horizontal="left"/>
    </xf>
    <xf numFmtId="187" fontId="3" fillId="0" borderId="1" xfId="1" applyNumberFormat="1" applyFont="1" applyFill="1" applyBorder="1" applyAlignment="1"/>
    <xf numFmtId="187" fontId="2" fillId="0" borderId="0" xfId="1" applyNumberFormat="1" applyFont="1" applyFill="1" applyAlignment="1">
      <alignment horizontal="center"/>
    </xf>
    <xf numFmtId="187" fontId="3" fillId="0" borderId="4" xfId="1" applyNumberFormat="1" applyFont="1" applyFill="1" applyBorder="1" applyAlignment="1"/>
    <xf numFmtId="187" fontId="3" fillId="0" borderId="5" xfId="1" applyNumberFormat="1" applyFont="1" applyFill="1" applyBorder="1" applyAlignment="1"/>
    <xf numFmtId="0" fontId="4" fillId="0" borderId="0" xfId="0" applyFont="1" applyFill="1" applyAlignment="1">
      <alignment horizontal="right"/>
    </xf>
    <xf numFmtId="187" fontId="3" fillId="0" borderId="3" xfId="1" applyNumberFormat="1" applyFont="1" applyFill="1" applyBorder="1" applyAlignment="1"/>
    <xf numFmtId="0" fontId="0" fillId="0" borderId="0" xfId="0" applyFont="1" applyFill="1"/>
    <xf numFmtId="49" fontId="2" fillId="0" borderId="0" xfId="0" applyNumberFormat="1" applyFont="1" applyFill="1" applyBorder="1" applyAlignment="1">
      <alignment horizontal="center"/>
    </xf>
    <xf numFmtId="37" fontId="2" fillId="0" borderId="0" xfId="0" applyNumberFormat="1" applyFont="1" applyFill="1" applyBorder="1" applyAlignment="1"/>
    <xf numFmtId="187" fontId="2" fillId="0" borderId="2" xfId="1" applyNumberFormat="1" applyFont="1" applyFill="1" applyBorder="1" applyAlignment="1"/>
    <xf numFmtId="0" fontId="2" fillId="0" borderId="0" xfId="0" applyFont="1" applyFill="1" applyAlignment="1">
      <alignment horizontal="right"/>
    </xf>
    <xf numFmtId="37" fontId="2" fillId="0" borderId="0" xfId="0" applyNumberFormat="1" applyFont="1" applyFill="1" applyAlignment="1">
      <alignment horizontal="right"/>
    </xf>
    <xf numFmtId="37" fontId="2" fillId="0" borderId="0" xfId="0" applyNumberFormat="1" applyFont="1" applyFill="1" applyAlignment="1"/>
    <xf numFmtId="192" fontId="2" fillId="0" borderId="4" xfId="0" applyNumberFormat="1" applyFont="1" applyFill="1" applyBorder="1" applyAlignment="1"/>
    <xf numFmtId="192" fontId="2" fillId="0" borderId="0" xfId="0" applyNumberFormat="1" applyFont="1" applyFill="1" applyAlignment="1"/>
    <xf numFmtId="192" fontId="2" fillId="0" borderId="0" xfId="0" applyNumberFormat="1" applyFont="1" applyFill="1" applyBorder="1" applyAlignment="1"/>
    <xf numFmtId="192" fontId="2" fillId="0" borderId="0" xfId="0" applyNumberFormat="1" applyFont="1" applyFill="1" applyAlignment="1">
      <alignment horizontal="right"/>
    </xf>
    <xf numFmtId="187" fontId="2" fillId="0" borderId="4" xfId="1" applyNumberFormat="1" applyFont="1" applyFill="1" applyBorder="1" applyAlignment="1">
      <alignment horizontal="right"/>
    </xf>
    <xf numFmtId="192" fontId="3" fillId="0" borderId="1" xfId="0" applyNumberFormat="1" applyFont="1" applyFill="1" applyBorder="1" applyAlignment="1"/>
    <xf numFmtId="192" fontId="3" fillId="0" borderId="0" xfId="0" applyNumberFormat="1" applyFont="1" applyFill="1" applyAlignment="1"/>
    <xf numFmtId="192" fontId="4" fillId="0" borderId="0" xfId="0" applyNumberFormat="1" applyFont="1" applyFill="1" applyAlignment="1">
      <alignment horizontal="center"/>
    </xf>
    <xf numFmtId="187" fontId="3" fillId="0" borderId="1" xfId="1" applyNumberFormat="1" applyFont="1" applyFill="1" applyBorder="1" applyAlignment="1">
      <alignment horizontal="center"/>
    </xf>
    <xf numFmtId="187" fontId="2" fillId="0" borderId="0" xfId="0" applyNumberFormat="1" applyFont="1" applyFill="1" applyAlignment="1"/>
    <xf numFmtId="49" fontId="2" fillId="0" borderId="0" xfId="1" applyNumberFormat="1" applyFont="1" applyFill="1" applyAlignment="1">
      <alignment horizontal="left"/>
    </xf>
    <xf numFmtId="192" fontId="3" fillId="0" borderId="5" xfId="0" applyNumberFormat="1" applyFont="1" applyFill="1" applyBorder="1" applyAlignment="1"/>
    <xf numFmtId="193" fontId="3" fillId="0" borderId="0" xfId="0" applyNumberFormat="1" applyFont="1" applyFill="1" applyBorder="1" applyAlignment="1"/>
    <xf numFmtId="192" fontId="3" fillId="0" borderId="0" xfId="0" applyNumberFormat="1" applyFont="1" applyFill="1" applyBorder="1" applyAlignment="1"/>
    <xf numFmtId="187" fontId="10" fillId="0" borderId="4" xfId="1" applyNumberFormat="1" applyFont="1" applyFill="1" applyBorder="1" applyAlignment="1">
      <alignment horizontal="right"/>
    </xf>
    <xf numFmtId="187" fontId="2" fillId="0" borderId="3" xfId="1" applyNumberFormat="1" applyFont="1" applyFill="1" applyBorder="1" applyAlignment="1">
      <alignment horizontal="right"/>
    </xf>
    <xf numFmtId="0" fontId="2" fillId="0" borderId="0" xfId="0" applyFont="1" applyFill="1"/>
    <xf numFmtId="192" fontId="2" fillId="0" borderId="0" xfId="2" applyNumberFormat="1" applyFont="1" applyFill="1" applyAlignment="1"/>
    <xf numFmtId="187" fontId="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187" fontId="7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/>
    <xf numFmtId="0" fontId="14" fillId="0" borderId="0" xfId="0" applyFont="1" applyFill="1"/>
    <xf numFmtId="187" fontId="13" fillId="0" borderId="0" xfId="1" applyNumberFormat="1" applyFont="1" applyFill="1" applyAlignment="1"/>
    <xf numFmtId="188" fontId="13" fillId="0" borderId="0" xfId="0" applyNumberFormat="1" applyFont="1" applyFill="1" applyAlignment="1"/>
    <xf numFmtId="189" fontId="13" fillId="0" borderId="0" xfId="0" applyNumberFormat="1" applyFont="1" applyFill="1" applyAlignment="1"/>
    <xf numFmtId="0" fontId="15" fillId="0" borderId="0" xfId="0" applyFont="1" applyFill="1"/>
    <xf numFmtId="0" fontId="16" fillId="0" borderId="0" xfId="0" applyFont="1" applyFill="1" applyAlignment="1"/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4" applyFont="1" applyFill="1" applyAlignment="1">
      <alignment horizontal="left"/>
    </xf>
    <xf numFmtId="0" fontId="3" fillId="0" borderId="0" xfId="0" applyFont="1" applyFill="1"/>
    <xf numFmtId="0" fontId="2" fillId="0" borderId="0" xfId="4" applyFont="1" applyFill="1" applyAlignment="1">
      <alignment horizontal="left"/>
    </xf>
    <xf numFmtId="194" fontId="2" fillId="0" borderId="2" xfId="1" applyNumberFormat="1" applyFont="1" applyFill="1" applyBorder="1" applyAlignment="1">
      <alignment horizontal="right"/>
    </xf>
    <xf numFmtId="195" fontId="2" fillId="0" borderId="2" xfId="1" applyNumberFormat="1" applyFont="1" applyFill="1" applyBorder="1" applyAlignment="1"/>
    <xf numFmtId="187" fontId="3" fillId="0" borderId="3" xfId="0" applyNumberFormat="1" applyFont="1" applyFill="1" applyBorder="1" applyAlignment="1">
      <alignment horizontal="right"/>
    </xf>
    <xf numFmtId="187" fontId="3" fillId="0" borderId="0" xfId="0" applyNumberFormat="1" applyFont="1" applyFill="1" applyAlignment="1">
      <alignment horizontal="right"/>
    </xf>
    <xf numFmtId="187" fontId="10" fillId="0" borderId="3" xfId="1" applyNumberFormat="1" applyFont="1" applyFill="1" applyBorder="1" applyAlignment="1">
      <alignment horizontal="right"/>
    </xf>
    <xf numFmtId="187" fontId="10" fillId="0" borderId="3" xfId="1" applyNumberFormat="1" applyFont="1" applyFill="1" applyBorder="1" applyAlignment="1"/>
    <xf numFmtId="187" fontId="7" fillId="0" borderId="3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96" fontId="7" fillId="0" borderId="0" xfId="0" applyNumberFormat="1" applyFont="1" applyFill="1" applyAlignment="1"/>
    <xf numFmtId="196" fontId="18" fillId="0" borderId="0" xfId="0" applyNumberFormat="1" applyFont="1" applyFill="1" applyAlignment="1"/>
    <xf numFmtId="196" fontId="19" fillId="0" borderId="0" xfId="1" applyNumberFormat="1" applyFont="1" applyFill="1" applyAlignment="1"/>
    <xf numFmtId="196" fontId="7" fillId="0" borderId="3" xfId="1" applyNumberFormat="1" applyFont="1" applyFill="1" applyBorder="1" applyAlignment="1"/>
    <xf numFmtId="196" fontId="7" fillId="0" borderId="0" xfId="1" applyNumberFormat="1" applyFont="1" applyFill="1" applyAlignment="1"/>
    <xf numFmtId="196" fontId="10" fillId="0" borderId="3" xfId="1" applyNumberFormat="1" applyFont="1" applyFill="1" applyBorder="1" applyAlignment="1"/>
    <xf numFmtId="196" fontId="10" fillId="0" borderId="0" xfId="1" applyNumberFormat="1" applyFont="1" applyFill="1" applyAlignment="1"/>
    <xf numFmtId="196" fontId="10" fillId="0" borderId="0" xfId="1" applyNumberFormat="1" applyFont="1" applyFill="1" applyBorder="1" applyAlignment="1"/>
    <xf numFmtId="197" fontId="10" fillId="0" borderId="0" xfId="1" applyNumberFormat="1" applyFont="1" applyFill="1" applyBorder="1" applyAlignment="1"/>
    <xf numFmtId="197" fontId="10" fillId="0" borderId="0" xfId="1" applyNumberFormat="1" applyFont="1" applyFill="1" applyAlignment="1"/>
    <xf numFmtId="187" fontId="8" fillId="0" borderId="0" xfId="0" applyNumberFormat="1" applyFont="1" applyFill="1"/>
    <xf numFmtId="187" fontId="7" fillId="0" borderId="0" xfId="0" applyNumberFormat="1" applyFont="1" applyFill="1" applyBorder="1" applyAlignment="1"/>
    <xf numFmtId="194" fontId="2" fillId="0" borderId="2" xfId="1" applyNumberFormat="1" applyFont="1" applyFill="1" applyBorder="1" applyAlignment="1"/>
    <xf numFmtId="187" fontId="2" fillId="0" borderId="3" xfId="0" applyNumberFormat="1" applyFont="1" applyFill="1" applyBorder="1" applyAlignment="1">
      <alignment horizontal="right"/>
    </xf>
    <xf numFmtId="187" fontId="7" fillId="0" borderId="3" xfId="0" applyNumberFormat="1" applyFont="1" applyFill="1" applyBorder="1" applyAlignment="1"/>
    <xf numFmtId="187" fontId="3" fillId="0" borderId="0" xfId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87" fontId="3" fillId="0" borderId="0" xfId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5">
    <cellStyle name="Comma" xfId="1" builtinId="3"/>
    <cellStyle name="Comma 2" xfId="2"/>
    <cellStyle name="Normal" xfId="0" builtinId="0"/>
    <cellStyle name="Normal 2" xfId="4"/>
    <cellStyle name="ปกติ_USCT2" xfId="3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101"/>
  <sheetViews>
    <sheetView view="pageBreakPreview" topLeftCell="A58" zoomScale="98" zoomScaleSheetLayoutView="98" workbookViewId="0">
      <selection activeCell="A57" sqref="A57"/>
    </sheetView>
  </sheetViews>
  <sheetFormatPr defaultColWidth="9.125" defaultRowHeight="14.25"/>
  <cols>
    <col min="1" max="1" width="34.25" style="75" customWidth="1"/>
    <col min="2" max="2" width="8" style="75" customWidth="1"/>
    <col min="3" max="3" width="1.125" style="75" customWidth="1"/>
    <col min="4" max="4" width="12.75" style="75" customWidth="1"/>
    <col min="5" max="5" width="2.125" style="75" customWidth="1"/>
    <col min="6" max="6" width="12.75" style="75" customWidth="1"/>
    <col min="7" max="7" width="3.375" style="75" customWidth="1"/>
    <col min="8" max="8" width="12.75" style="75" customWidth="1"/>
    <col min="9" max="9" width="2.125" style="75" customWidth="1"/>
    <col min="10" max="10" width="12.75" style="75" customWidth="1"/>
    <col min="11" max="16384" width="9.125" style="75"/>
  </cols>
  <sheetData>
    <row r="1" spans="1:10" s="108" customFormat="1" ht="21.95" customHeight="1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0" ht="21.95" customHeight="1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21.95" customHeight="1">
      <c r="A3" s="2" t="s">
        <v>203</v>
      </c>
      <c r="B3" s="1"/>
      <c r="C3" s="1"/>
      <c r="D3" s="1"/>
      <c r="E3" s="1"/>
      <c r="F3" s="1"/>
      <c r="G3" s="1"/>
      <c r="H3" s="1"/>
      <c r="I3" s="1"/>
      <c r="J3" s="1"/>
    </row>
    <row r="4" spans="1:10" ht="15" customHeight="1">
      <c r="A4" s="2"/>
      <c r="B4" s="1"/>
      <c r="C4" s="1"/>
      <c r="D4" s="1"/>
      <c r="E4" s="1"/>
      <c r="F4" s="1"/>
      <c r="G4" s="1"/>
      <c r="H4" s="1"/>
      <c r="I4" s="1"/>
      <c r="J4" s="1"/>
    </row>
    <row r="5" spans="1:10" ht="21.95" customHeight="1">
      <c r="A5" s="4"/>
      <c r="B5" s="158"/>
      <c r="C5" s="158"/>
      <c r="D5" s="161" t="s">
        <v>2</v>
      </c>
      <c r="E5" s="161"/>
      <c r="F5" s="161"/>
      <c r="G5" s="161"/>
      <c r="H5" s="161" t="s">
        <v>3</v>
      </c>
      <c r="I5" s="161"/>
      <c r="J5" s="161"/>
    </row>
    <row r="6" spans="1:10" ht="21.95" customHeight="1">
      <c r="A6" s="2"/>
      <c r="B6" s="157"/>
      <c r="C6" s="158"/>
      <c r="D6" s="16" t="s">
        <v>204</v>
      </c>
      <c r="E6" s="156"/>
      <c r="F6" s="16" t="s">
        <v>84</v>
      </c>
      <c r="G6" s="156"/>
      <c r="H6" s="16" t="s">
        <v>204</v>
      </c>
      <c r="I6" s="156"/>
      <c r="J6" s="16" t="s">
        <v>84</v>
      </c>
    </row>
    <row r="7" spans="1:10" ht="21.95" customHeight="1">
      <c r="A7" s="2" t="s">
        <v>4</v>
      </c>
      <c r="B7" s="157" t="s">
        <v>5</v>
      </c>
      <c r="C7" s="160"/>
      <c r="D7" s="160">
        <v>2020</v>
      </c>
      <c r="E7" s="160"/>
      <c r="F7" s="160">
        <v>2019</v>
      </c>
      <c r="G7" s="76"/>
      <c r="H7" s="160">
        <v>2020</v>
      </c>
      <c r="I7" s="160"/>
      <c r="J7" s="160">
        <v>2019</v>
      </c>
    </row>
    <row r="8" spans="1:10" ht="21.95" customHeight="1">
      <c r="A8" s="2"/>
      <c r="B8" s="157"/>
      <c r="C8" s="160"/>
      <c r="D8" s="160" t="s">
        <v>149</v>
      </c>
      <c r="E8" s="160"/>
      <c r="F8" s="159"/>
      <c r="G8" s="76"/>
      <c r="H8" s="160" t="s">
        <v>149</v>
      </c>
      <c r="I8" s="160"/>
      <c r="J8" s="159"/>
    </row>
    <row r="9" spans="1:10" ht="15">
      <c r="A9" s="2"/>
      <c r="B9" s="157"/>
      <c r="C9" s="160"/>
      <c r="D9" s="162" t="s">
        <v>150</v>
      </c>
      <c r="E9" s="162"/>
      <c r="F9" s="162"/>
      <c r="G9" s="162"/>
      <c r="H9" s="162"/>
      <c r="I9" s="162"/>
      <c r="J9" s="162"/>
    </row>
    <row r="10" spans="1:10" ht="21.95" customHeight="1">
      <c r="A10" s="68" t="s">
        <v>6</v>
      </c>
      <c r="B10" s="157"/>
      <c r="C10" s="157"/>
      <c r="D10" s="157"/>
      <c r="E10" s="157"/>
      <c r="F10" s="1"/>
      <c r="G10" s="1"/>
      <c r="H10" s="1"/>
      <c r="I10" s="1"/>
      <c r="J10" s="1"/>
    </row>
    <row r="11" spans="1:10" ht="21.95" customHeight="1">
      <c r="A11" s="4" t="s">
        <v>7</v>
      </c>
      <c r="B11" s="157"/>
      <c r="C11" s="157"/>
      <c r="D11" s="3">
        <v>115601</v>
      </c>
      <c r="E11" s="157"/>
      <c r="F11" s="3">
        <v>134522</v>
      </c>
      <c r="G11" s="3"/>
      <c r="H11" s="3">
        <v>33359</v>
      </c>
      <c r="I11" s="3"/>
      <c r="J11" s="3">
        <v>74343</v>
      </c>
    </row>
    <row r="12" spans="1:10" ht="21.95" customHeight="1">
      <c r="A12" s="58" t="s">
        <v>8</v>
      </c>
      <c r="B12" s="157">
        <v>8</v>
      </c>
      <c r="C12" s="157"/>
      <c r="D12" s="3">
        <v>49097</v>
      </c>
      <c r="E12" s="157"/>
      <c r="F12" s="3">
        <v>63419</v>
      </c>
      <c r="G12" s="3"/>
      <c r="H12" s="3">
        <v>14304</v>
      </c>
      <c r="I12" s="3"/>
      <c r="J12" s="3">
        <v>9429</v>
      </c>
    </row>
    <row r="13" spans="1:10" ht="21.95" customHeight="1">
      <c r="A13" s="58" t="s">
        <v>105</v>
      </c>
      <c r="B13" s="157" t="s">
        <v>191</v>
      </c>
      <c r="C13" s="157"/>
      <c r="D13" s="3">
        <v>140486</v>
      </c>
      <c r="E13" s="157"/>
      <c r="F13" s="3">
        <v>122681</v>
      </c>
      <c r="G13" s="3"/>
      <c r="H13" s="3">
        <v>72418</v>
      </c>
      <c r="I13" s="3"/>
      <c r="J13" s="3">
        <v>51631</v>
      </c>
    </row>
    <row r="14" spans="1:10" ht="21.95" customHeight="1">
      <c r="A14" s="58" t="s">
        <v>190</v>
      </c>
      <c r="B14" s="157">
        <v>10</v>
      </c>
      <c r="C14" s="157"/>
      <c r="D14" s="3">
        <v>86544</v>
      </c>
      <c r="E14" s="157"/>
      <c r="F14" s="3">
        <v>58263</v>
      </c>
      <c r="G14" s="3"/>
      <c r="H14" s="3">
        <v>26911</v>
      </c>
      <c r="I14" s="3"/>
      <c r="J14" s="3">
        <v>8524</v>
      </c>
    </row>
    <row r="15" spans="1:10" ht="21.95" customHeight="1">
      <c r="A15" s="4" t="s">
        <v>9</v>
      </c>
      <c r="B15" s="157">
        <v>7</v>
      </c>
      <c r="C15" s="157"/>
      <c r="D15" s="3">
        <v>0</v>
      </c>
      <c r="E15" s="157"/>
      <c r="F15" s="3">
        <v>0</v>
      </c>
      <c r="G15" s="3"/>
      <c r="H15" s="70">
        <v>0</v>
      </c>
      <c r="I15" s="70"/>
      <c r="J15" s="70">
        <v>0</v>
      </c>
    </row>
    <row r="16" spans="1:10" ht="21.95" customHeight="1">
      <c r="A16" s="4" t="s">
        <v>10</v>
      </c>
      <c r="B16" s="157"/>
      <c r="C16" s="157"/>
      <c r="D16" s="3">
        <v>4457</v>
      </c>
      <c r="E16" s="157"/>
      <c r="F16" s="3">
        <v>3526</v>
      </c>
      <c r="G16" s="3"/>
      <c r="H16" s="3">
        <v>733</v>
      </c>
      <c r="I16" s="3"/>
      <c r="J16" s="3">
        <v>175</v>
      </c>
    </row>
    <row r="17" spans="1:10" ht="21.95" customHeight="1">
      <c r="A17" s="4" t="s">
        <v>189</v>
      </c>
      <c r="B17" s="157">
        <v>11</v>
      </c>
      <c r="C17" s="157"/>
      <c r="D17" s="3">
        <v>1713</v>
      </c>
      <c r="E17" s="157"/>
      <c r="F17" s="3">
        <v>1462</v>
      </c>
      <c r="G17" s="3"/>
      <c r="H17" s="3">
        <v>1713</v>
      </c>
      <c r="I17" s="3"/>
      <c r="J17" s="3">
        <v>1462</v>
      </c>
    </row>
    <row r="18" spans="1:10" ht="21.95" customHeight="1">
      <c r="A18" s="4" t="s">
        <v>86</v>
      </c>
      <c r="B18" s="157"/>
      <c r="C18" s="157"/>
      <c r="D18" s="3">
        <v>4307</v>
      </c>
      <c r="E18" s="157"/>
      <c r="F18" s="3">
        <v>3739</v>
      </c>
      <c r="G18" s="3"/>
      <c r="H18" s="3">
        <v>2017</v>
      </c>
      <c r="I18" s="3"/>
      <c r="J18" s="3">
        <v>1590</v>
      </c>
    </row>
    <row r="19" spans="1:10" ht="21.95" customHeight="1">
      <c r="A19" s="4" t="s">
        <v>87</v>
      </c>
      <c r="B19" s="157"/>
      <c r="C19" s="157"/>
      <c r="D19" s="3">
        <v>292</v>
      </c>
      <c r="E19" s="157"/>
      <c r="F19" s="3">
        <v>313</v>
      </c>
      <c r="G19" s="3"/>
      <c r="H19" s="3">
        <v>290</v>
      </c>
      <c r="I19" s="3"/>
      <c r="J19" s="3">
        <v>294</v>
      </c>
    </row>
    <row r="20" spans="1:10" ht="21.95" customHeight="1">
      <c r="A20" s="2" t="s">
        <v>11</v>
      </c>
      <c r="B20" s="157"/>
      <c r="C20" s="157"/>
      <c r="D20" s="69">
        <f>SUM(D11:D19)</f>
        <v>402497</v>
      </c>
      <c r="E20" s="157"/>
      <c r="F20" s="69">
        <f>SUM(F11:F19)</f>
        <v>387925</v>
      </c>
      <c r="G20" s="11"/>
      <c r="H20" s="69">
        <f>SUM(H11:H19)</f>
        <v>151745</v>
      </c>
      <c r="I20" s="13"/>
      <c r="J20" s="69">
        <f>SUM(J11:J19)</f>
        <v>147448</v>
      </c>
    </row>
    <row r="21" spans="1:10" ht="15" customHeight="1">
      <c r="A21" s="4"/>
      <c r="B21" s="157"/>
      <c r="C21" s="157"/>
      <c r="D21" s="157"/>
      <c r="E21" s="157"/>
      <c r="F21" s="3"/>
      <c r="G21" s="3"/>
      <c r="H21" s="3"/>
      <c r="I21" s="3"/>
      <c r="J21" s="3"/>
    </row>
    <row r="22" spans="1:10" ht="21.95" customHeight="1">
      <c r="A22" s="68" t="s">
        <v>12</v>
      </c>
      <c r="B22" s="157"/>
      <c r="C22" s="157"/>
      <c r="D22" s="157"/>
      <c r="E22" s="157"/>
      <c r="F22" s="3"/>
      <c r="G22" s="3"/>
      <c r="H22" s="3"/>
      <c r="I22" s="3"/>
      <c r="J22" s="3"/>
    </row>
    <row r="23" spans="1:10" ht="21.95" customHeight="1">
      <c r="A23" s="4" t="s">
        <v>192</v>
      </c>
      <c r="B23" s="157">
        <v>11</v>
      </c>
      <c r="C23" s="157"/>
      <c r="D23" s="3">
        <v>1359</v>
      </c>
      <c r="E23" s="157"/>
      <c r="F23" s="3">
        <v>1804</v>
      </c>
      <c r="G23" s="3"/>
      <c r="H23" s="3">
        <v>1359</v>
      </c>
      <c r="I23" s="3"/>
      <c r="J23" s="3">
        <v>1804</v>
      </c>
    </row>
    <row r="24" spans="1:10" ht="21.95" customHeight="1">
      <c r="A24" s="1" t="s">
        <v>13</v>
      </c>
      <c r="B24" s="157" t="s">
        <v>193</v>
      </c>
      <c r="C24" s="157"/>
      <c r="D24" s="3">
        <v>0</v>
      </c>
      <c r="E24" s="157"/>
      <c r="F24" s="3">
        <v>0</v>
      </c>
      <c r="G24" s="3"/>
      <c r="H24" s="70">
        <v>0</v>
      </c>
      <c r="I24" s="70"/>
      <c r="J24" s="70">
        <v>0</v>
      </c>
    </row>
    <row r="25" spans="1:10" ht="21.95" customHeight="1">
      <c r="A25" s="4" t="s">
        <v>14</v>
      </c>
      <c r="B25" s="157">
        <v>13</v>
      </c>
      <c r="C25" s="157"/>
      <c r="D25" s="3">
        <v>198531</v>
      </c>
      <c r="E25" s="157"/>
      <c r="F25" s="3">
        <v>199497</v>
      </c>
      <c r="G25" s="3"/>
      <c r="H25" s="3">
        <v>142492</v>
      </c>
      <c r="I25" s="3"/>
      <c r="J25" s="3">
        <v>142492</v>
      </c>
    </row>
    <row r="26" spans="1:10" ht="21.95" customHeight="1">
      <c r="A26" s="4" t="s">
        <v>15</v>
      </c>
      <c r="B26" s="157" t="s">
        <v>229</v>
      </c>
      <c r="C26" s="157"/>
      <c r="D26" s="3">
        <v>652331</v>
      </c>
      <c r="E26" s="157"/>
      <c r="F26" s="3">
        <v>688607</v>
      </c>
      <c r="G26" s="3"/>
      <c r="H26" s="3">
        <v>3507</v>
      </c>
      <c r="I26" s="3"/>
      <c r="J26" s="3">
        <v>4359</v>
      </c>
    </row>
    <row r="27" spans="1:10" ht="21.95" customHeight="1">
      <c r="A27" s="4" t="s">
        <v>148</v>
      </c>
      <c r="B27" s="157">
        <v>15</v>
      </c>
      <c r="C27" s="157"/>
      <c r="D27" s="3">
        <v>161320</v>
      </c>
      <c r="E27" s="157"/>
      <c r="F27" s="3">
        <v>161320</v>
      </c>
      <c r="G27" s="3"/>
      <c r="H27" s="3">
        <v>151949</v>
      </c>
      <c r="I27" s="3"/>
      <c r="J27" s="3">
        <v>151949</v>
      </c>
    </row>
    <row r="28" spans="1:10" ht="21.95" customHeight="1">
      <c r="A28" s="4" t="s">
        <v>152</v>
      </c>
      <c r="B28" s="157">
        <v>16</v>
      </c>
      <c r="C28" s="157"/>
      <c r="D28" s="3">
        <v>33844</v>
      </c>
      <c r="E28" s="157"/>
      <c r="F28" s="3">
        <v>34735</v>
      </c>
      <c r="G28" s="3"/>
      <c r="H28" s="27">
        <v>0</v>
      </c>
      <c r="I28" s="27"/>
      <c r="J28" s="27">
        <v>0</v>
      </c>
    </row>
    <row r="29" spans="1:10" ht="21.95" customHeight="1">
      <c r="A29" s="4" t="s">
        <v>237</v>
      </c>
      <c r="B29" s="157" t="s">
        <v>230</v>
      </c>
      <c r="C29" s="157"/>
      <c r="D29" s="3">
        <v>25287</v>
      </c>
      <c r="E29" s="157"/>
      <c r="F29" s="3">
        <v>6351</v>
      </c>
      <c r="G29" s="3"/>
      <c r="H29" s="27">
        <v>10572</v>
      </c>
      <c r="I29" s="27"/>
      <c r="J29" s="27">
        <v>6351</v>
      </c>
    </row>
    <row r="30" spans="1:10" ht="21.95" customHeight="1">
      <c r="A30" s="4" t="s">
        <v>16</v>
      </c>
      <c r="B30" s="157">
        <v>18</v>
      </c>
      <c r="C30" s="157"/>
      <c r="D30" s="3">
        <v>0</v>
      </c>
      <c r="E30" s="157"/>
      <c r="F30" s="3">
        <v>0</v>
      </c>
      <c r="G30" s="3"/>
      <c r="H30" s="27">
        <v>0</v>
      </c>
      <c r="I30" s="27"/>
      <c r="J30" s="27">
        <v>0</v>
      </c>
    </row>
    <row r="31" spans="1:10" ht="21.95" customHeight="1">
      <c r="A31" s="4" t="s">
        <v>113</v>
      </c>
      <c r="B31" s="157">
        <v>19</v>
      </c>
      <c r="C31" s="157"/>
      <c r="D31" s="3">
        <v>302</v>
      </c>
      <c r="E31" s="157"/>
      <c r="F31" s="3">
        <v>409</v>
      </c>
      <c r="G31" s="3"/>
      <c r="H31" s="27">
        <v>104</v>
      </c>
      <c r="I31" s="27"/>
      <c r="J31" s="27">
        <v>118</v>
      </c>
    </row>
    <row r="32" spans="1:10" ht="21.95" customHeight="1">
      <c r="A32" s="4" t="s">
        <v>17</v>
      </c>
      <c r="B32" s="157"/>
      <c r="C32" s="157"/>
      <c r="D32" s="3">
        <v>66965</v>
      </c>
      <c r="E32" s="157"/>
      <c r="F32" s="3">
        <v>74349</v>
      </c>
      <c r="G32" s="3"/>
      <c r="H32" s="3">
        <v>66898</v>
      </c>
      <c r="I32" s="3"/>
      <c r="J32" s="3">
        <v>66898</v>
      </c>
    </row>
    <row r="33" spans="1:10" ht="21.95" customHeight="1">
      <c r="A33" s="4" t="s">
        <v>145</v>
      </c>
      <c r="B33" s="157">
        <v>20</v>
      </c>
      <c r="C33" s="157"/>
      <c r="D33" s="3">
        <v>0</v>
      </c>
      <c r="E33" s="157"/>
      <c r="F33" s="3">
        <v>0</v>
      </c>
      <c r="G33" s="3"/>
      <c r="H33" s="3">
        <v>0</v>
      </c>
      <c r="I33" s="3"/>
      <c r="J33" s="3">
        <v>0</v>
      </c>
    </row>
    <row r="34" spans="1:10" ht="21.95" customHeight="1">
      <c r="A34" s="4" t="s">
        <v>18</v>
      </c>
      <c r="B34" s="157">
        <v>22</v>
      </c>
      <c r="C34" s="157"/>
      <c r="D34" s="3">
        <v>53441</v>
      </c>
      <c r="E34" s="157"/>
      <c r="F34" s="3">
        <v>52558</v>
      </c>
      <c r="G34" s="3"/>
      <c r="H34" s="12">
        <v>16675</v>
      </c>
      <c r="I34" s="12"/>
      <c r="J34" s="12">
        <v>15714</v>
      </c>
    </row>
    <row r="35" spans="1:10" ht="21.95" customHeight="1">
      <c r="A35" s="2" t="s">
        <v>19</v>
      </c>
      <c r="B35" s="157"/>
      <c r="C35" s="157"/>
      <c r="D35" s="69">
        <f>SUM(D23:D34)</f>
        <v>1193380</v>
      </c>
      <c r="E35" s="157"/>
      <c r="F35" s="69">
        <f>SUM(F23:F34)</f>
        <v>1219630</v>
      </c>
      <c r="G35" s="11"/>
      <c r="H35" s="69">
        <f>SUM(H23:H34)</f>
        <v>393556</v>
      </c>
      <c r="I35" s="13"/>
      <c r="J35" s="69">
        <f>SUM(J23:J34)</f>
        <v>389685</v>
      </c>
    </row>
    <row r="36" spans="1:10" ht="13.5" customHeight="1">
      <c r="A36" s="2"/>
      <c r="B36" s="157"/>
      <c r="C36" s="157"/>
      <c r="D36" s="3"/>
      <c r="E36" s="157"/>
      <c r="F36" s="3"/>
      <c r="G36" s="3"/>
      <c r="H36" s="3"/>
      <c r="I36" s="3"/>
      <c r="J36" s="3"/>
    </row>
    <row r="37" spans="1:10" ht="21.95" customHeight="1" thickBot="1">
      <c r="A37" s="2" t="s">
        <v>20</v>
      </c>
      <c r="B37" s="157"/>
      <c r="C37" s="157"/>
      <c r="D37" s="10">
        <f>D20+D35</f>
        <v>1595877</v>
      </c>
      <c r="E37" s="157"/>
      <c r="F37" s="10">
        <f>F20+F35</f>
        <v>1607555</v>
      </c>
      <c r="G37" s="11"/>
      <c r="H37" s="10">
        <f>H20+H35</f>
        <v>545301</v>
      </c>
      <c r="I37" s="13"/>
      <c r="J37" s="10">
        <f>J20+J35</f>
        <v>537133</v>
      </c>
    </row>
    <row r="38" spans="1:10" s="108" customFormat="1" ht="21.95" customHeight="1" thickTop="1">
      <c r="A38" s="106" t="s">
        <v>0</v>
      </c>
      <c r="B38" s="107"/>
      <c r="C38" s="107"/>
      <c r="D38" s="107"/>
      <c r="E38" s="107"/>
      <c r="F38" s="109"/>
      <c r="G38" s="109"/>
      <c r="H38" s="109"/>
      <c r="I38" s="109"/>
      <c r="J38" s="109"/>
    </row>
    <row r="39" spans="1:10" ht="21.95" customHeight="1">
      <c r="A39" s="2" t="s">
        <v>1</v>
      </c>
      <c r="B39" s="1"/>
      <c r="C39" s="1"/>
      <c r="D39" s="1"/>
      <c r="E39" s="1"/>
      <c r="F39" s="3"/>
      <c r="G39" s="3"/>
      <c r="H39" s="3"/>
      <c r="I39" s="3"/>
      <c r="J39" s="3"/>
    </row>
    <row r="40" spans="1:10" ht="21.95" customHeight="1">
      <c r="A40" s="2" t="s">
        <v>203</v>
      </c>
      <c r="B40" s="1"/>
      <c r="C40" s="1"/>
      <c r="D40" s="1"/>
      <c r="E40" s="1"/>
      <c r="F40" s="3"/>
      <c r="G40" s="3"/>
      <c r="H40" s="3"/>
      <c r="I40" s="3"/>
      <c r="J40" s="3"/>
    </row>
    <row r="41" spans="1:10" ht="21.95" customHeight="1">
      <c r="A41" s="2"/>
      <c r="B41" s="1"/>
      <c r="C41" s="1"/>
      <c r="D41" s="1"/>
      <c r="E41" s="1"/>
      <c r="F41" s="3"/>
      <c r="G41" s="3"/>
      <c r="H41" s="3"/>
      <c r="I41" s="3"/>
      <c r="J41" s="3"/>
    </row>
    <row r="42" spans="1:10" ht="21.95" customHeight="1">
      <c r="A42" s="4"/>
      <c r="B42" s="158"/>
      <c r="C42" s="158"/>
      <c r="D42" s="161" t="s">
        <v>2</v>
      </c>
      <c r="E42" s="161"/>
      <c r="F42" s="161"/>
      <c r="G42" s="161"/>
      <c r="H42" s="161" t="s">
        <v>3</v>
      </c>
      <c r="I42" s="161"/>
      <c r="J42" s="161"/>
    </row>
    <row r="43" spans="1:10" ht="21.95" customHeight="1">
      <c r="A43" s="2"/>
      <c r="B43" s="157"/>
      <c r="C43" s="158"/>
      <c r="D43" s="16" t="s">
        <v>204</v>
      </c>
      <c r="E43" s="156"/>
      <c r="F43" s="16" t="s">
        <v>84</v>
      </c>
      <c r="G43" s="156"/>
      <c r="H43" s="16" t="s">
        <v>204</v>
      </c>
      <c r="I43" s="156"/>
      <c r="J43" s="16" t="s">
        <v>84</v>
      </c>
    </row>
    <row r="44" spans="1:10" ht="21.95" customHeight="1">
      <c r="A44" s="2" t="s">
        <v>21</v>
      </c>
      <c r="B44" s="157" t="s">
        <v>5</v>
      </c>
      <c r="C44" s="160"/>
      <c r="D44" s="160">
        <v>2020</v>
      </c>
      <c r="E44" s="160"/>
      <c r="F44" s="160">
        <v>2019</v>
      </c>
      <c r="G44" s="76"/>
      <c r="H44" s="160">
        <v>2020</v>
      </c>
      <c r="I44" s="160"/>
      <c r="J44" s="160">
        <v>2019</v>
      </c>
    </row>
    <row r="45" spans="1:10" ht="21.95" customHeight="1">
      <c r="A45" s="2"/>
      <c r="B45" s="157"/>
      <c r="C45" s="160"/>
      <c r="D45" s="160" t="s">
        <v>149</v>
      </c>
      <c r="E45" s="160"/>
      <c r="F45" s="159"/>
      <c r="G45" s="76"/>
      <c r="H45" s="160" t="s">
        <v>149</v>
      </c>
      <c r="I45" s="160"/>
      <c r="J45" s="159"/>
    </row>
    <row r="46" spans="1:10" ht="21.95" customHeight="1">
      <c r="A46" s="2"/>
      <c r="B46" s="157"/>
      <c r="C46" s="160"/>
      <c r="D46" s="162" t="s">
        <v>150</v>
      </c>
      <c r="E46" s="162"/>
      <c r="F46" s="162"/>
      <c r="G46" s="162"/>
      <c r="H46" s="162"/>
      <c r="I46" s="162"/>
      <c r="J46" s="162"/>
    </row>
    <row r="47" spans="1:10" ht="21.95" customHeight="1">
      <c r="A47" s="68" t="s">
        <v>22</v>
      </c>
      <c r="B47" s="160"/>
      <c r="C47" s="160"/>
      <c r="D47" s="160"/>
      <c r="E47" s="160"/>
      <c r="F47" s="3"/>
      <c r="G47" s="3"/>
      <c r="H47" s="3"/>
      <c r="I47" s="3"/>
      <c r="J47" s="3"/>
    </row>
    <row r="48" spans="1:10" ht="21.95" customHeight="1">
      <c r="A48" s="4" t="s">
        <v>23</v>
      </c>
      <c r="B48" s="160"/>
      <c r="C48" s="160"/>
      <c r="D48" s="160"/>
      <c r="E48" s="160"/>
      <c r="F48" s="3"/>
      <c r="G48" s="3"/>
      <c r="H48" s="3"/>
      <c r="I48" s="3"/>
      <c r="J48" s="3"/>
    </row>
    <row r="49" spans="1:10" ht="21.95" customHeight="1">
      <c r="A49" s="4" t="s">
        <v>24</v>
      </c>
      <c r="B49" s="157">
        <v>23</v>
      </c>
      <c r="C49" s="160"/>
      <c r="D49" s="3">
        <v>10501</v>
      </c>
      <c r="E49" s="160"/>
      <c r="F49" s="3">
        <v>6466</v>
      </c>
      <c r="G49" s="3"/>
      <c r="H49" s="3">
        <v>286</v>
      </c>
      <c r="I49" s="3"/>
      <c r="J49" s="3">
        <v>583</v>
      </c>
    </row>
    <row r="50" spans="1:10" ht="21.95" customHeight="1">
      <c r="A50" s="4" t="s">
        <v>25</v>
      </c>
      <c r="B50" s="157" t="s">
        <v>231</v>
      </c>
      <c r="C50" s="157"/>
      <c r="D50" s="3">
        <v>35248</v>
      </c>
      <c r="E50" s="157"/>
      <c r="F50" s="3">
        <v>36453</v>
      </c>
      <c r="G50" s="3"/>
      <c r="H50" s="3">
        <v>11211</v>
      </c>
      <c r="I50" s="3"/>
      <c r="J50" s="3">
        <v>6401</v>
      </c>
    </row>
    <row r="51" spans="1:10" ht="21.95" customHeight="1">
      <c r="A51" s="4" t="s">
        <v>107</v>
      </c>
      <c r="B51" s="157" t="s">
        <v>232</v>
      </c>
      <c r="C51" s="157"/>
      <c r="D51" s="3">
        <v>123109</v>
      </c>
      <c r="E51" s="157"/>
      <c r="F51" s="3">
        <v>121633</v>
      </c>
      <c r="G51" s="3"/>
      <c r="H51" s="3">
        <v>30837</v>
      </c>
      <c r="I51" s="3"/>
      <c r="J51" s="3">
        <v>25141</v>
      </c>
    </row>
    <row r="52" spans="1:10" ht="21.95" customHeight="1">
      <c r="A52" s="4" t="s">
        <v>88</v>
      </c>
      <c r="B52" s="157"/>
      <c r="C52" s="157"/>
      <c r="D52" s="3">
        <v>39942</v>
      </c>
      <c r="E52" s="157"/>
      <c r="F52" s="3">
        <v>46901</v>
      </c>
      <c r="G52" s="3"/>
      <c r="H52" s="3">
        <v>12003</v>
      </c>
      <c r="I52" s="3"/>
      <c r="J52" s="3">
        <v>14410</v>
      </c>
    </row>
    <row r="53" spans="1:10" ht="21.95" customHeight="1">
      <c r="A53" s="4" t="s">
        <v>26</v>
      </c>
      <c r="B53" s="157">
        <v>28</v>
      </c>
      <c r="C53" s="157"/>
      <c r="D53" s="3">
        <v>0</v>
      </c>
      <c r="E53" s="157"/>
      <c r="F53" s="3">
        <v>20280</v>
      </c>
      <c r="G53" s="3"/>
      <c r="H53" s="3">
        <v>0</v>
      </c>
      <c r="I53" s="3"/>
      <c r="J53" s="70">
        <v>0</v>
      </c>
    </row>
    <row r="54" spans="1:10" ht="21.95" customHeight="1">
      <c r="A54" s="4" t="s">
        <v>89</v>
      </c>
      <c r="B54" s="157">
        <v>28</v>
      </c>
      <c r="C54" s="157"/>
      <c r="D54" s="3">
        <v>183311</v>
      </c>
      <c r="E54" s="157"/>
      <c r="F54" s="3">
        <v>205271</v>
      </c>
      <c r="G54" s="3"/>
      <c r="H54" s="3">
        <v>0</v>
      </c>
      <c r="I54" s="3"/>
      <c r="J54" s="3">
        <v>0</v>
      </c>
    </row>
    <row r="55" spans="1:10" ht="21.95" customHeight="1">
      <c r="A55" s="4" t="s">
        <v>238</v>
      </c>
      <c r="B55" s="157" t="s">
        <v>233</v>
      </c>
      <c r="C55" s="157"/>
      <c r="D55" s="3">
        <v>4228</v>
      </c>
      <c r="E55" s="157"/>
      <c r="F55" s="3">
        <v>2356</v>
      </c>
      <c r="G55" s="3"/>
      <c r="H55" s="3">
        <v>875</v>
      </c>
      <c r="I55" s="3"/>
      <c r="J55" s="70">
        <v>0</v>
      </c>
    </row>
    <row r="56" spans="1:10" ht="21.95" customHeight="1">
      <c r="A56" s="4" t="s">
        <v>9</v>
      </c>
      <c r="B56" s="157">
        <v>26</v>
      </c>
      <c r="C56" s="157"/>
      <c r="D56" s="3">
        <v>0</v>
      </c>
      <c r="E56" s="157"/>
      <c r="F56" s="3">
        <v>0</v>
      </c>
      <c r="G56" s="3"/>
      <c r="H56" s="3">
        <v>0</v>
      </c>
      <c r="I56" s="3"/>
      <c r="J56" s="3">
        <v>0</v>
      </c>
    </row>
    <row r="57" spans="1:10" ht="21.95" customHeight="1">
      <c r="A57" s="4" t="s">
        <v>164</v>
      </c>
      <c r="B57" s="157">
        <v>31</v>
      </c>
      <c r="C57" s="157"/>
      <c r="D57" s="3">
        <v>46996</v>
      </c>
      <c r="E57" s="157"/>
      <c r="F57" s="3">
        <v>34447</v>
      </c>
      <c r="G57" s="3"/>
      <c r="H57" s="3">
        <v>46996</v>
      </c>
      <c r="I57" s="3"/>
      <c r="J57" s="3">
        <v>34447</v>
      </c>
    </row>
    <row r="58" spans="1:10" ht="21.95" customHeight="1">
      <c r="A58" s="4" t="s">
        <v>151</v>
      </c>
      <c r="B58" s="157">
        <v>27</v>
      </c>
      <c r="C58" s="157"/>
      <c r="D58" s="3">
        <v>10000</v>
      </c>
      <c r="E58" s="157"/>
      <c r="F58" s="3">
        <v>10000</v>
      </c>
      <c r="G58" s="3"/>
      <c r="H58" s="3">
        <v>10000</v>
      </c>
      <c r="I58" s="3"/>
      <c r="J58" s="3">
        <v>10000</v>
      </c>
    </row>
    <row r="59" spans="1:10" ht="21.95" customHeight="1">
      <c r="A59" s="4" t="s">
        <v>194</v>
      </c>
      <c r="B59" s="157"/>
      <c r="C59" s="157"/>
      <c r="D59" s="3">
        <v>1759</v>
      </c>
      <c r="E59" s="157"/>
      <c r="F59" s="3">
        <v>856</v>
      </c>
      <c r="G59" s="3"/>
      <c r="H59" s="3">
        <v>0</v>
      </c>
      <c r="I59" s="3"/>
      <c r="J59" s="3">
        <v>0</v>
      </c>
    </row>
    <row r="60" spans="1:10" ht="21.95" customHeight="1">
      <c r="A60" s="2" t="s">
        <v>27</v>
      </c>
      <c r="B60" s="157"/>
      <c r="C60" s="157"/>
      <c r="D60" s="69">
        <f>SUM(D49:D59)</f>
        <v>455094</v>
      </c>
      <c r="E60" s="157"/>
      <c r="F60" s="69">
        <f>SUM(F49:F59)</f>
        <v>484663</v>
      </c>
      <c r="G60" s="11"/>
      <c r="H60" s="69">
        <f>SUM(H49:H59)</f>
        <v>112208</v>
      </c>
      <c r="I60" s="13"/>
      <c r="J60" s="69">
        <f>SUM(J49:J59)</f>
        <v>90982</v>
      </c>
    </row>
    <row r="61" spans="1:10" ht="21.95" customHeight="1">
      <c r="A61" s="4"/>
      <c r="B61" s="157"/>
      <c r="C61" s="157"/>
      <c r="D61" s="157"/>
      <c r="E61" s="157"/>
      <c r="F61" s="3"/>
      <c r="G61" s="3"/>
      <c r="H61" s="3"/>
      <c r="I61" s="3"/>
      <c r="J61" s="3"/>
    </row>
    <row r="62" spans="1:10" ht="21.95" customHeight="1">
      <c r="A62" s="68" t="s">
        <v>28</v>
      </c>
      <c r="B62" s="157"/>
      <c r="C62" s="157"/>
      <c r="D62" s="157"/>
      <c r="E62" s="157"/>
      <c r="F62" s="3"/>
      <c r="G62" s="3"/>
      <c r="H62" s="3"/>
      <c r="I62" s="3"/>
      <c r="J62" s="3"/>
    </row>
    <row r="63" spans="1:10" ht="21.95" customHeight="1">
      <c r="A63" s="4" t="s">
        <v>29</v>
      </c>
      <c r="B63" s="157">
        <v>28</v>
      </c>
      <c r="C63" s="157"/>
      <c r="D63" s="3">
        <v>0</v>
      </c>
      <c r="E63" s="157"/>
      <c r="F63" s="70">
        <v>12150</v>
      </c>
      <c r="G63" s="3"/>
      <c r="H63" s="70">
        <v>0</v>
      </c>
      <c r="I63" s="70"/>
      <c r="J63" s="70">
        <v>0</v>
      </c>
    </row>
    <row r="64" spans="1:10" ht="21.95" customHeight="1">
      <c r="A64" s="4" t="s">
        <v>239</v>
      </c>
      <c r="B64" s="157" t="s">
        <v>233</v>
      </c>
      <c r="C64" s="157"/>
      <c r="D64" s="3">
        <v>18936</v>
      </c>
      <c r="E64" s="157"/>
      <c r="F64" s="70">
        <v>2445</v>
      </c>
      <c r="G64" s="3"/>
      <c r="H64" s="70">
        <v>3840</v>
      </c>
      <c r="I64" s="70"/>
      <c r="J64" s="70">
        <v>0</v>
      </c>
    </row>
    <row r="65" spans="1:10" ht="21.95" customHeight="1">
      <c r="A65" s="4" t="s">
        <v>195</v>
      </c>
      <c r="B65" s="157">
        <v>21</v>
      </c>
      <c r="C65" s="157"/>
      <c r="D65" s="3">
        <v>1520</v>
      </c>
      <c r="E65" s="157"/>
      <c r="F65" s="70">
        <v>1520</v>
      </c>
      <c r="G65" s="3"/>
      <c r="H65" s="70">
        <v>1520</v>
      </c>
      <c r="I65" s="70"/>
      <c r="J65" s="70">
        <v>1520</v>
      </c>
    </row>
    <row r="66" spans="1:10" ht="21.95" customHeight="1">
      <c r="A66" s="4" t="s">
        <v>163</v>
      </c>
      <c r="B66" s="157">
        <v>30</v>
      </c>
      <c r="C66" s="157"/>
      <c r="D66" s="3">
        <v>5894</v>
      </c>
      <c r="E66" s="157"/>
      <c r="F66" s="70">
        <v>5447</v>
      </c>
      <c r="G66" s="3"/>
      <c r="H66" s="3">
        <v>4577</v>
      </c>
      <c r="I66" s="3"/>
      <c r="J66" s="70">
        <v>4288</v>
      </c>
    </row>
    <row r="67" spans="1:10" ht="21.95" customHeight="1">
      <c r="A67" s="4" t="s">
        <v>165</v>
      </c>
      <c r="B67" s="157">
        <v>31</v>
      </c>
      <c r="C67" s="157"/>
      <c r="D67" s="3">
        <v>8326</v>
      </c>
      <c r="E67" s="157"/>
      <c r="F67" s="70">
        <v>8376</v>
      </c>
      <c r="G67" s="3"/>
      <c r="H67" s="3">
        <v>77942</v>
      </c>
      <c r="I67" s="3"/>
      <c r="J67" s="70">
        <v>77942</v>
      </c>
    </row>
    <row r="68" spans="1:10" ht="21.95" customHeight="1">
      <c r="A68" s="4" t="s">
        <v>30</v>
      </c>
      <c r="B68" s="157"/>
      <c r="C68" s="157"/>
      <c r="D68" s="3">
        <v>9409</v>
      </c>
      <c r="E68" s="157"/>
      <c r="F68" s="70">
        <v>9210</v>
      </c>
      <c r="G68" s="3"/>
      <c r="H68" s="27">
        <v>1879</v>
      </c>
      <c r="I68" s="27"/>
      <c r="J68" s="70">
        <v>1879</v>
      </c>
    </row>
    <row r="69" spans="1:10" ht="21.95" customHeight="1">
      <c r="A69" s="2" t="s">
        <v>31</v>
      </c>
      <c r="B69" s="157"/>
      <c r="C69" s="157"/>
      <c r="D69" s="69">
        <f>SUM(D63:D68)</f>
        <v>44085</v>
      </c>
      <c r="E69" s="157"/>
      <c r="F69" s="69">
        <f>SUM(F63:F68)</f>
        <v>39148</v>
      </c>
      <c r="G69" s="11"/>
      <c r="H69" s="69">
        <f>SUM(H63:H68)</f>
        <v>89758</v>
      </c>
      <c r="I69" s="13"/>
      <c r="J69" s="69">
        <f>SUM(J63:J68)</f>
        <v>85629</v>
      </c>
    </row>
    <row r="70" spans="1:10" ht="21.95" customHeight="1">
      <c r="A70" s="2" t="s">
        <v>32</v>
      </c>
      <c r="B70" s="157"/>
      <c r="C70" s="157"/>
      <c r="D70" s="69">
        <f>D60+D69</f>
        <v>499179</v>
      </c>
      <c r="E70" s="157"/>
      <c r="F70" s="69">
        <f>F60+F69</f>
        <v>523811</v>
      </c>
      <c r="G70" s="11"/>
      <c r="H70" s="69">
        <f>H60+H69</f>
        <v>201966</v>
      </c>
      <c r="I70" s="13"/>
      <c r="J70" s="69">
        <f>J60+J69</f>
        <v>176611</v>
      </c>
    </row>
    <row r="71" spans="1:10" ht="21.95" customHeight="1">
      <c r="A71" s="2"/>
      <c r="B71" s="157"/>
      <c r="C71" s="157"/>
      <c r="D71" s="157"/>
      <c r="E71" s="157"/>
      <c r="F71" s="12"/>
      <c r="G71" s="3"/>
      <c r="H71" s="12"/>
      <c r="I71" s="12"/>
      <c r="J71" s="12"/>
    </row>
    <row r="72" spans="1:10" s="108" customFormat="1" ht="21.95" customHeight="1">
      <c r="A72" s="106" t="s">
        <v>0</v>
      </c>
      <c r="B72" s="107"/>
      <c r="C72" s="107"/>
      <c r="D72" s="107"/>
      <c r="E72" s="107"/>
      <c r="F72" s="109"/>
      <c r="G72" s="109"/>
      <c r="H72" s="109"/>
      <c r="I72" s="109"/>
      <c r="J72" s="109"/>
    </row>
    <row r="73" spans="1:10" ht="21.95" customHeight="1">
      <c r="A73" s="2" t="s">
        <v>1</v>
      </c>
      <c r="B73" s="1"/>
      <c r="C73" s="1"/>
      <c r="D73" s="1"/>
      <c r="E73" s="1"/>
      <c r="F73" s="3"/>
      <c r="G73" s="3"/>
      <c r="H73" s="3"/>
      <c r="I73" s="3"/>
      <c r="J73" s="3"/>
    </row>
    <row r="74" spans="1:10" ht="21.95" customHeight="1">
      <c r="A74" s="2" t="s">
        <v>203</v>
      </c>
      <c r="B74" s="1"/>
      <c r="C74" s="1"/>
      <c r="D74" s="1"/>
      <c r="E74" s="1"/>
      <c r="F74" s="3"/>
      <c r="G74" s="3"/>
      <c r="H74" s="3"/>
      <c r="I74" s="3"/>
      <c r="J74" s="3"/>
    </row>
    <row r="75" spans="1:10" ht="21.95" customHeight="1">
      <c r="A75" s="2"/>
      <c r="B75" s="1"/>
      <c r="C75" s="1"/>
      <c r="D75" s="1"/>
      <c r="E75" s="1"/>
      <c r="F75" s="3"/>
      <c r="G75" s="3"/>
      <c r="H75" s="3"/>
      <c r="I75" s="3"/>
      <c r="J75" s="3"/>
    </row>
    <row r="76" spans="1:10" ht="21.95" customHeight="1">
      <c r="A76" s="4"/>
      <c r="B76" s="158"/>
      <c r="C76" s="158"/>
      <c r="D76" s="161" t="s">
        <v>2</v>
      </c>
      <c r="E76" s="161"/>
      <c r="F76" s="161"/>
      <c r="G76" s="161"/>
      <c r="H76" s="161" t="s">
        <v>3</v>
      </c>
      <c r="I76" s="161"/>
      <c r="J76" s="161"/>
    </row>
    <row r="77" spans="1:10" ht="21.95" customHeight="1">
      <c r="A77" s="2"/>
      <c r="B77" s="157"/>
      <c r="C77" s="158"/>
      <c r="D77" s="16" t="s">
        <v>204</v>
      </c>
      <c r="E77" s="156"/>
      <c r="F77" s="16" t="s">
        <v>84</v>
      </c>
      <c r="G77" s="156"/>
      <c r="H77" s="16" t="s">
        <v>204</v>
      </c>
      <c r="I77" s="156"/>
      <c r="J77" s="16" t="s">
        <v>84</v>
      </c>
    </row>
    <row r="78" spans="1:10" ht="21.95" customHeight="1">
      <c r="A78" s="2" t="s">
        <v>21</v>
      </c>
      <c r="B78" s="157" t="s">
        <v>5</v>
      </c>
      <c r="C78" s="160"/>
      <c r="D78" s="160">
        <v>2020</v>
      </c>
      <c r="E78" s="160"/>
      <c r="F78" s="160">
        <v>2019</v>
      </c>
      <c r="G78" s="76"/>
      <c r="H78" s="160">
        <v>2020</v>
      </c>
      <c r="I78" s="160"/>
      <c r="J78" s="160">
        <v>2019</v>
      </c>
    </row>
    <row r="79" spans="1:10" ht="21.95" customHeight="1">
      <c r="A79" s="2"/>
      <c r="B79" s="157"/>
      <c r="C79" s="160"/>
      <c r="D79" s="160" t="s">
        <v>149</v>
      </c>
      <c r="E79" s="160"/>
      <c r="F79" s="159"/>
      <c r="G79" s="76"/>
      <c r="H79" s="160" t="s">
        <v>149</v>
      </c>
      <c r="I79" s="160"/>
      <c r="J79" s="159"/>
    </row>
    <row r="80" spans="1:10" ht="21.95" customHeight="1">
      <c r="A80" s="2"/>
      <c r="B80" s="157"/>
      <c r="C80" s="160"/>
      <c r="D80" s="162" t="s">
        <v>150</v>
      </c>
      <c r="E80" s="162"/>
      <c r="F80" s="162"/>
      <c r="G80" s="162"/>
      <c r="H80" s="162"/>
      <c r="I80" s="162"/>
      <c r="J80" s="162"/>
    </row>
    <row r="81" spans="1:10" ht="21.95" customHeight="1">
      <c r="A81" s="68" t="s">
        <v>33</v>
      </c>
      <c r="B81" s="157"/>
      <c r="C81" s="157"/>
      <c r="D81" s="157"/>
      <c r="E81" s="157"/>
      <c r="F81" s="77"/>
      <c r="G81" s="77"/>
      <c r="H81" s="77"/>
      <c r="I81" s="77"/>
      <c r="J81" s="77"/>
    </row>
    <row r="82" spans="1:10" ht="21.95" customHeight="1">
      <c r="A82" s="4" t="s">
        <v>34</v>
      </c>
      <c r="B82" s="157">
        <v>32</v>
      </c>
      <c r="C82" s="157"/>
      <c r="D82" s="157"/>
      <c r="E82" s="157"/>
      <c r="F82" s="3"/>
      <c r="G82" s="3"/>
      <c r="H82" s="3"/>
      <c r="I82" s="3"/>
      <c r="J82" s="3"/>
    </row>
    <row r="83" spans="1:10" ht="21.95" customHeight="1" thickBot="1">
      <c r="A83" s="4" t="s">
        <v>35</v>
      </c>
      <c r="B83" s="157"/>
      <c r="C83" s="157"/>
      <c r="D83" s="78">
        <v>4476576</v>
      </c>
      <c r="E83" s="157"/>
      <c r="F83" s="78">
        <v>4476576</v>
      </c>
      <c r="G83" s="3"/>
      <c r="H83" s="78">
        <v>4476576</v>
      </c>
      <c r="I83" s="12"/>
      <c r="J83" s="78">
        <v>4476576</v>
      </c>
    </row>
    <row r="84" spans="1:10" ht="21.95" customHeight="1" thickTop="1">
      <c r="A84" s="4" t="s">
        <v>114</v>
      </c>
      <c r="B84" s="157"/>
      <c r="C84" s="157"/>
      <c r="D84" s="3">
        <v>2493455</v>
      </c>
      <c r="E84" s="157"/>
      <c r="F84" s="3">
        <v>2493455</v>
      </c>
      <c r="G84" s="3"/>
      <c r="H84" s="3">
        <v>2493455</v>
      </c>
      <c r="I84" s="3"/>
      <c r="J84" s="3">
        <v>2493455</v>
      </c>
    </row>
    <row r="85" spans="1:10" ht="21.95" customHeight="1">
      <c r="A85" s="4" t="s">
        <v>115</v>
      </c>
      <c r="B85" s="157"/>
      <c r="C85" s="157"/>
      <c r="D85" s="3">
        <v>1422185</v>
      </c>
      <c r="E85" s="157"/>
      <c r="F85" s="3">
        <v>1422185</v>
      </c>
      <c r="G85" s="3"/>
      <c r="H85" s="3">
        <v>1422185</v>
      </c>
      <c r="I85" s="3"/>
      <c r="J85" s="3">
        <v>1422185</v>
      </c>
    </row>
    <row r="86" spans="1:10" ht="21.95" customHeight="1">
      <c r="A86" s="4" t="s">
        <v>137</v>
      </c>
      <c r="B86" s="157"/>
      <c r="C86" s="157"/>
      <c r="D86" s="157"/>
      <c r="E86" s="157"/>
    </row>
    <row r="87" spans="1:10" ht="21.95" customHeight="1">
      <c r="A87" s="4" t="s">
        <v>153</v>
      </c>
      <c r="B87" s="157"/>
      <c r="C87" s="157"/>
      <c r="D87" s="3">
        <v>464905</v>
      </c>
      <c r="E87" s="157"/>
      <c r="F87" s="3">
        <v>464905</v>
      </c>
      <c r="G87" s="3"/>
      <c r="H87" s="3">
        <v>464905</v>
      </c>
      <c r="I87" s="3"/>
      <c r="J87" s="3">
        <v>464905</v>
      </c>
    </row>
    <row r="88" spans="1:10" ht="21.95" customHeight="1">
      <c r="A88" s="4" t="s">
        <v>116</v>
      </c>
      <c r="B88" s="157"/>
      <c r="C88" s="157"/>
      <c r="D88" s="157"/>
      <c r="E88" s="157"/>
    </row>
    <row r="89" spans="1:10" ht="21.95" customHeight="1">
      <c r="A89" s="4" t="s">
        <v>183</v>
      </c>
      <c r="B89" s="157"/>
      <c r="C89" s="157"/>
      <c r="D89" s="3">
        <v>-369648</v>
      </c>
      <c r="E89" s="157"/>
      <c r="F89" s="3">
        <v>-369648</v>
      </c>
      <c r="G89" s="3"/>
      <c r="H89" s="3">
        <v>0</v>
      </c>
      <c r="I89" s="3"/>
      <c r="J89" s="3">
        <v>0</v>
      </c>
    </row>
    <row r="90" spans="1:10" ht="21.95" customHeight="1">
      <c r="A90" s="4" t="s">
        <v>36</v>
      </c>
      <c r="B90" s="157"/>
      <c r="C90" s="157"/>
      <c r="D90" s="157"/>
      <c r="E90" s="157"/>
      <c r="F90" s="3"/>
      <c r="G90" s="3"/>
      <c r="H90" s="3"/>
      <c r="I90" s="3"/>
      <c r="J90" s="3"/>
    </row>
    <row r="91" spans="1:10" ht="21.95" customHeight="1">
      <c r="A91" s="4" t="s">
        <v>37</v>
      </c>
      <c r="B91" s="157"/>
      <c r="C91" s="157"/>
      <c r="D91" s="157"/>
      <c r="E91" s="157"/>
      <c r="F91" s="3"/>
      <c r="G91" s="3"/>
      <c r="H91" s="3"/>
      <c r="I91" s="3"/>
      <c r="J91" s="3"/>
    </row>
    <row r="92" spans="1:10" ht="21.95" customHeight="1">
      <c r="A92" s="4" t="s">
        <v>38</v>
      </c>
      <c r="B92" s="157"/>
      <c r="C92" s="157"/>
      <c r="D92" s="3">
        <v>2096</v>
      </c>
      <c r="E92" s="157"/>
      <c r="F92" s="3">
        <v>2096</v>
      </c>
      <c r="G92" s="3"/>
      <c r="H92" s="3">
        <v>2096</v>
      </c>
      <c r="I92" s="3"/>
      <c r="J92" s="3">
        <v>2096</v>
      </c>
    </row>
    <row r="93" spans="1:10" ht="21.95" customHeight="1">
      <c r="A93" s="4" t="s">
        <v>184</v>
      </c>
      <c r="B93" s="157">
        <v>4</v>
      </c>
      <c r="C93" s="157"/>
      <c r="D93" s="12">
        <v>-2917193</v>
      </c>
      <c r="E93" s="157"/>
      <c r="F93" s="12">
        <v>-2930592</v>
      </c>
      <c r="G93" s="12"/>
      <c r="H93" s="12">
        <v>-4040204</v>
      </c>
      <c r="I93" s="12"/>
      <c r="J93" s="12">
        <v>-4023462</v>
      </c>
    </row>
    <row r="94" spans="1:10" ht="21.95" customHeight="1">
      <c r="A94" s="4" t="s">
        <v>39</v>
      </c>
      <c r="B94" s="157">
        <v>11</v>
      </c>
      <c r="C94" s="157"/>
      <c r="D94" s="9">
        <v>898</v>
      </c>
      <c r="E94" s="157"/>
      <c r="F94" s="9">
        <v>1343</v>
      </c>
      <c r="G94" s="12"/>
      <c r="H94" s="9">
        <v>898</v>
      </c>
      <c r="I94" s="12"/>
      <c r="J94" s="9">
        <v>1343</v>
      </c>
    </row>
    <row r="95" spans="1:10" ht="21.95" customHeight="1">
      <c r="A95" s="2" t="s">
        <v>117</v>
      </c>
      <c r="B95" s="157"/>
      <c r="C95" s="157"/>
      <c r="D95" s="13">
        <f>SUM(D84:D94)</f>
        <v>1096698</v>
      </c>
      <c r="E95" s="157"/>
      <c r="F95" s="13">
        <f>SUM(F84:F94)</f>
        <v>1083744</v>
      </c>
      <c r="G95" s="13"/>
      <c r="H95" s="13">
        <f>SUM(H84:H94)</f>
        <v>343335</v>
      </c>
      <c r="I95" s="13"/>
      <c r="J95" s="13">
        <f>SUM(J84:J94)</f>
        <v>360522</v>
      </c>
    </row>
    <row r="96" spans="1:10" ht="21.95" customHeight="1">
      <c r="A96" s="2" t="s">
        <v>118</v>
      </c>
      <c r="B96" s="157"/>
      <c r="C96" s="157"/>
      <c r="D96" s="13"/>
      <c r="E96" s="157"/>
      <c r="F96" s="13"/>
      <c r="G96" s="13"/>
      <c r="H96" s="13"/>
      <c r="I96" s="13"/>
      <c r="J96" s="13"/>
    </row>
    <row r="97" spans="1:10" ht="21.95" customHeight="1">
      <c r="A97" s="4" t="s">
        <v>40</v>
      </c>
      <c r="B97" s="157"/>
      <c r="C97" s="157"/>
      <c r="D97" s="9">
        <v>0</v>
      </c>
      <c r="E97" s="157"/>
      <c r="F97" s="9">
        <v>0</v>
      </c>
      <c r="G97" s="3"/>
      <c r="H97" s="9">
        <v>0</v>
      </c>
      <c r="I97" s="12"/>
      <c r="J97" s="9">
        <v>0</v>
      </c>
    </row>
    <row r="98" spans="1:10" ht="21.95" customHeight="1">
      <c r="A98" s="2" t="s">
        <v>41</v>
      </c>
      <c r="B98" s="157"/>
      <c r="C98" s="157"/>
      <c r="D98" s="69">
        <f>SUM(D95:D97)</f>
        <v>1096698</v>
      </c>
      <c r="E98" s="157"/>
      <c r="F98" s="69">
        <f>SUM(F95:F97)</f>
        <v>1083744</v>
      </c>
      <c r="G98" s="11"/>
      <c r="H98" s="69">
        <f>SUM(H95:H97)</f>
        <v>343335</v>
      </c>
      <c r="I98" s="13"/>
      <c r="J98" s="69">
        <f>SUM(J95:J97)</f>
        <v>360522</v>
      </c>
    </row>
    <row r="99" spans="1:10" ht="21.95" customHeight="1">
      <c r="A99" s="2"/>
      <c r="B99" s="157"/>
      <c r="C99" s="157"/>
      <c r="D99" s="11"/>
      <c r="E99" s="157"/>
      <c r="F99" s="11"/>
      <c r="G99" s="11"/>
      <c r="H99" s="11"/>
      <c r="I99" s="11"/>
      <c r="J99" s="11"/>
    </row>
    <row r="100" spans="1:10" ht="21.95" customHeight="1" thickBot="1">
      <c r="A100" s="2" t="s">
        <v>42</v>
      </c>
      <c r="B100" s="157"/>
      <c r="C100" s="157"/>
      <c r="D100" s="10">
        <f>+D98+D70</f>
        <v>1595877</v>
      </c>
      <c r="E100" s="157"/>
      <c r="F100" s="10">
        <f>+F98+F70</f>
        <v>1607555</v>
      </c>
      <c r="G100" s="11"/>
      <c r="H100" s="10">
        <f>+H98+H70</f>
        <v>545301</v>
      </c>
      <c r="I100" s="13"/>
      <c r="J100" s="10">
        <f>+J98+J70</f>
        <v>537133</v>
      </c>
    </row>
    <row r="101" spans="1:10" ht="15.75" thickTop="1">
      <c r="A101" s="2"/>
      <c r="B101" s="157"/>
      <c r="C101" s="157"/>
      <c r="D101" s="12">
        <f>D37-D100</f>
        <v>0</v>
      </c>
      <c r="E101" s="157"/>
      <c r="F101" s="12">
        <f>F37-F100</f>
        <v>0</v>
      </c>
      <c r="G101" s="3"/>
      <c r="H101" s="12">
        <f>H37-H100</f>
        <v>0</v>
      </c>
      <c r="I101" s="12"/>
      <c r="J101" s="12">
        <f>J37-J100</f>
        <v>0</v>
      </c>
    </row>
  </sheetData>
  <sheetProtection password="F7ED" sheet="1" objects="1" scenarios="1"/>
  <mergeCells count="9">
    <mergeCell ref="D76:G76"/>
    <mergeCell ref="H76:J76"/>
    <mergeCell ref="D80:J80"/>
    <mergeCell ref="H5:J5"/>
    <mergeCell ref="D5:G5"/>
    <mergeCell ref="D9:J9"/>
    <mergeCell ref="D46:J46"/>
    <mergeCell ref="D42:G42"/>
    <mergeCell ref="H42:J42"/>
  </mergeCells>
  <pageMargins left="0.6692913385826772" right="0.23622047244094491" top="0.47244094488188981" bottom="0.74803149606299213" header="0.31496062992125984" footer="0.31496062992125984"/>
  <pageSetup paperSize="9" scale="85" firstPageNumber="3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2" manualBreakCount="2">
    <brk id="37" max="16383" man="1"/>
    <brk id="7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62"/>
  <sheetViews>
    <sheetView showGridLines="0" view="pageBreakPreview" topLeftCell="A22" zoomScaleSheetLayoutView="100" workbookViewId="0">
      <selection activeCell="D30" sqref="D30"/>
    </sheetView>
  </sheetViews>
  <sheetFormatPr defaultColWidth="9.125" defaultRowHeight="15"/>
  <cols>
    <col min="1" max="1" width="42.625" style="21" customWidth="1"/>
    <col min="2" max="2" width="13.375" style="21" customWidth="1"/>
    <col min="3" max="3" width="1.625" style="21" customWidth="1"/>
    <col min="4" max="4" width="11.375" style="21" customWidth="1"/>
    <col min="5" max="5" width="1" style="21" customWidth="1"/>
    <col min="6" max="6" width="11.375" style="21" customWidth="1"/>
    <col min="7" max="7" width="1" style="21" customWidth="1"/>
    <col min="8" max="8" width="11.375" style="21" customWidth="1"/>
    <col min="9" max="9" width="1" style="21" customWidth="1"/>
    <col min="10" max="10" width="11.375" style="21" customWidth="1"/>
    <col min="11" max="11" width="1.125" style="21" customWidth="1"/>
    <col min="12" max="16384" width="9.125" style="21"/>
  </cols>
  <sheetData>
    <row r="1" spans="1:10" s="112" customFormat="1" ht="20.100000000000001" customHeight="1">
      <c r="A1" s="106" t="s">
        <v>0</v>
      </c>
      <c r="B1" s="107"/>
      <c r="C1" s="107"/>
      <c r="D1" s="110"/>
      <c r="E1" s="107"/>
      <c r="F1" s="110"/>
      <c r="G1" s="111"/>
      <c r="H1" s="110"/>
      <c r="I1" s="111"/>
      <c r="J1" s="110"/>
    </row>
    <row r="2" spans="1:10" ht="20.100000000000001" customHeight="1">
      <c r="A2" s="2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20.100000000000001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0" ht="20.100000000000001" customHeight="1">
      <c r="A4" s="4"/>
      <c r="B4" s="139"/>
      <c r="C4" s="139"/>
      <c r="D4" s="164" t="s">
        <v>43</v>
      </c>
      <c r="E4" s="164"/>
      <c r="F4" s="164"/>
      <c r="G4" s="1"/>
      <c r="H4" s="164" t="s">
        <v>44</v>
      </c>
      <c r="I4" s="164"/>
      <c r="J4" s="164"/>
    </row>
    <row r="5" spans="1:10" ht="20.100000000000001" customHeight="1">
      <c r="A5" s="4"/>
      <c r="B5" s="139"/>
      <c r="C5" s="139"/>
      <c r="D5" s="163" t="s">
        <v>45</v>
      </c>
      <c r="E5" s="163"/>
      <c r="F5" s="163"/>
      <c r="G5" s="137"/>
      <c r="H5" s="163" t="s">
        <v>46</v>
      </c>
      <c r="I5" s="163"/>
      <c r="J5" s="163"/>
    </row>
    <row r="6" spans="1:10" ht="20.100000000000001" customHeight="1">
      <c r="A6" s="4"/>
      <c r="B6" s="139"/>
      <c r="C6" s="139"/>
      <c r="D6" s="165" t="s">
        <v>155</v>
      </c>
      <c r="E6" s="165"/>
      <c r="F6" s="165"/>
      <c r="G6" s="137"/>
      <c r="H6" s="165" t="s">
        <v>155</v>
      </c>
      <c r="I6" s="165"/>
      <c r="J6" s="165"/>
    </row>
    <row r="7" spans="1:10" ht="20.100000000000001" customHeight="1">
      <c r="A7" s="4"/>
      <c r="B7" s="139"/>
      <c r="C7" s="139"/>
      <c r="D7" s="165" t="s">
        <v>205</v>
      </c>
      <c r="E7" s="165"/>
      <c r="F7" s="165"/>
      <c r="G7" s="137"/>
      <c r="H7" s="165" t="s">
        <v>205</v>
      </c>
      <c r="I7" s="165"/>
      <c r="J7" s="165"/>
    </row>
    <row r="8" spans="1:10" ht="20.100000000000001" customHeight="1">
      <c r="A8" s="4"/>
      <c r="B8" s="135" t="s">
        <v>5</v>
      </c>
      <c r="C8" s="135"/>
      <c r="D8" s="138">
        <v>2020</v>
      </c>
      <c r="E8" s="138"/>
      <c r="F8" s="138">
        <v>2019</v>
      </c>
      <c r="G8" s="138"/>
      <c r="H8" s="138">
        <v>2020</v>
      </c>
      <c r="I8" s="138"/>
      <c r="J8" s="138">
        <v>2019</v>
      </c>
    </row>
    <row r="9" spans="1:10" ht="20.100000000000001" customHeight="1">
      <c r="A9" s="4"/>
      <c r="B9" s="135"/>
      <c r="C9" s="135"/>
      <c r="D9" s="162" t="s">
        <v>150</v>
      </c>
      <c r="E9" s="162"/>
      <c r="F9" s="162"/>
      <c r="G9" s="162"/>
      <c r="H9" s="162"/>
      <c r="I9" s="162"/>
      <c r="J9" s="162"/>
    </row>
    <row r="10" spans="1:10" ht="20.100000000000001" customHeight="1">
      <c r="A10" s="68" t="s">
        <v>47</v>
      </c>
      <c r="B10" s="135"/>
      <c r="C10" s="135"/>
      <c r="D10" s="67"/>
      <c r="E10" s="67"/>
      <c r="F10" s="67"/>
      <c r="G10" s="67"/>
      <c r="H10" s="67"/>
      <c r="I10" s="67"/>
      <c r="J10" s="67"/>
    </row>
    <row r="11" spans="1:10" ht="20.100000000000001" customHeight="1">
      <c r="A11" s="4" t="s">
        <v>48</v>
      </c>
      <c r="B11" s="135"/>
      <c r="C11" s="135"/>
      <c r="D11" s="3">
        <v>128859</v>
      </c>
      <c r="E11" s="3"/>
      <c r="F11" s="3">
        <v>96708</v>
      </c>
      <c r="G11" s="3"/>
      <c r="H11" s="3">
        <v>27556</v>
      </c>
      <c r="I11" s="3"/>
      <c r="J11" s="3">
        <v>15640</v>
      </c>
    </row>
    <row r="12" spans="1:10" ht="20.100000000000001" customHeight="1">
      <c r="A12" s="4" t="s">
        <v>49</v>
      </c>
      <c r="B12" s="135"/>
      <c r="C12" s="135"/>
      <c r="D12" s="3">
        <v>37338</v>
      </c>
      <c r="E12" s="3"/>
      <c r="F12" s="3">
        <v>38410</v>
      </c>
      <c r="G12" s="3"/>
      <c r="H12" s="3">
        <v>0</v>
      </c>
      <c r="I12" s="3"/>
      <c r="J12" s="3">
        <v>0</v>
      </c>
    </row>
    <row r="13" spans="1:10" ht="20.100000000000001" customHeight="1">
      <c r="A13" s="4" t="s">
        <v>50</v>
      </c>
      <c r="B13" s="135">
        <v>7</v>
      </c>
      <c r="C13" s="135"/>
      <c r="D13" s="3">
        <v>1019</v>
      </c>
      <c r="E13" s="3"/>
      <c r="F13" s="3">
        <v>1301</v>
      </c>
      <c r="G13" s="3"/>
      <c r="H13" s="3">
        <v>806</v>
      </c>
      <c r="I13" s="3"/>
      <c r="J13" s="3">
        <v>866</v>
      </c>
    </row>
    <row r="14" spans="1:10" ht="20.100000000000001" customHeight="1">
      <c r="A14" s="2" t="s">
        <v>51</v>
      </c>
      <c r="B14" s="135"/>
      <c r="C14" s="135"/>
      <c r="D14" s="69">
        <f>SUM(D11:D13)</f>
        <v>167216</v>
      </c>
      <c r="E14" s="11"/>
      <c r="F14" s="69">
        <f>SUM(F11:F13)</f>
        <v>136419</v>
      </c>
      <c r="G14" s="11"/>
      <c r="H14" s="69">
        <f>SUM(H11:H13)</f>
        <v>28362</v>
      </c>
      <c r="I14" s="11"/>
      <c r="J14" s="69">
        <f>SUM(J11:J13)</f>
        <v>16506</v>
      </c>
    </row>
    <row r="15" spans="1:10" ht="20.100000000000001" customHeight="1">
      <c r="A15" s="4"/>
      <c r="B15" s="135"/>
      <c r="C15" s="135"/>
      <c r="D15" s="3"/>
      <c r="E15" s="3"/>
      <c r="F15" s="3"/>
      <c r="G15" s="3"/>
      <c r="H15" s="3"/>
      <c r="I15" s="3"/>
      <c r="J15" s="3"/>
    </row>
    <row r="16" spans="1:10" ht="20.100000000000001" customHeight="1">
      <c r="A16" s="68" t="s">
        <v>52</v>
      </c>
      <c r="B16" s="135"/>
      <c r="C16" s="135"/>
      <c r="D16" s="3"/>
      <c r="E16" s="3"/>
      <c r="F16" s="3"/>
      <c r="G16" s="3"/>
      <c r="H16" s="3"/>
      <c r="I16" s="3"/>
      <c r="J16" s="3"/>
    </row>
    <row r="17" spans="1:15" ht="20.100000000000001" customHeight="1">
      <c r="A17" s="4" t="s">
        <v>53</v>
      </c>
      <c r="B17" s="140" t="s">
        <v>234</v>
      </c>
      <c r="C17" s="135"/>
      <c r="D17" s="3">
        <v>130313</v>
      </c>
      <c r="E17" s="3"/>
      <c r="F17" s="3">
        <v>123367</v>
      </c>
      <c r="G17" s="3"/>
      <c r="H17" s="3">
        <v>21757</v>
      </c>
      <c r="I17" s="3"/>
      <c r="J17" s="3">
        <v>11714</v>
      </c>
    </row>
    <row r="18" spans="1:15" ht="20.100000000000001" customHeight="1">
      <c r="A18" s="4" t="s">
        <v>90</v>
      </c>
      <c r="B18" s="135"/>
      <c r="C18" s="135"/>
      <c r="D18" s="3">
        <v>1939</v>
      </c>
      <c r="E18" s="3"/>
      <c r="F18" s="3">
        <v>1614</v>
      </c>
      <c r="G18" s="3"/>
      <c r="H18" s="3">
        <v>4</v>
      </c>
      <c r="I18" s="70"/>
      <c r="J18" s="3">
        <v>117</v>
      </c>
    </row>
    <row r="19" spans="1:15" ht="20.100000000000001" customHeight="1">
      <c r="A19" s="4" t="s">
        <v>91</v>
      </c>
      <c r="B19" s="140" t="s">
        <v>235</v>
      </c>
      <c r="C19" s="135"/>
      <c r="D19" s="3">
        <v>21370</v>
      </c>
      <c r="E19" s="3"/>
      <c r="F19" s="3">
        <v>27675</v>
      </c>
      <c r="G19" s="3"/>
      <c r="H19" s="3">
        <v>13038</v>
      </c>
      <c r="I19" s="3"/>
      <c r="J19" s="3">
        <v>18301</v>
      </c>
    </row>
    <row r="20" spans="1:15" ht="20.100000000000001" customHeight="1">
      <c r="A20" s="4" t="s">
        <v>54</v>
      </c>
      <c r="B20" s="135"/>
      <c r="C20" s="135"/>
      <c r="D20" s="3">
        <v>548</v>
      </c>
      <c r="E20" s="3"/>
      <c r="F20" s="3">
        <v>39</v>
      </c>
      <c r="G20" s="3"/>
      <c r="H20" s="3">
        <v>14</v>
      </c>
      <c r="I20" s="3"/>
      <c r="J20" s="3">
        <v>39</v>
      </c>
    </row>
    <row r="21" spans="1:15" ht="20.100000000000001" customHeight="1">
      <c r="A21" s="2" t="s">
        <v>56</v>
      </c>
      <c r="B21" s="135"/>
      <c r="C21" s="135"/>
      <c r="D21" s="69">
        <f>SUM(D17:D20)</f>
        <v>154170</v>
      </c>
      <c r="E21" s="13"/>
      <c r="F21" s="69">
        <f>SUM(F17:F20)</f>
        <v>152695</v>
      </c>
      <c r="G21" s="13"/>
      <c r="H21" s="69">
        <f>SUM(H17:H20)</f>
        <v>34813</v>
      </c>
      <c r="I21" s="13"/>
      <c r="J21" s="69">
        <f>SUM(J17:J20)</f>
        <v>30171</v>
      </c>
    </row>
    <row r="22" spans="1:15" ht="20.100000000000001" customHeight="1">
      <c r="A22" s="2" t="s">
        <v>240</v>
      </c>
      <c r="B22" s="157"/>
      <c r="C22" s="157"/>
      <c r="D22" s="71">
        <f>+D14-D21</f>
        <v>13046</v>
      </c>
      <c r="E22" s="13"/>
      <c r="F22" s="71">
        <f>+F14-F21</f>
        <v>-16276</v>
      </c>
      <c r="G22" s="13"/>
      <c r="H22" s="71">
        <f>+H14-H21</f>
        <v>-6451</v>
      </c>
      <c r="I22" s="13"/>
      <c r="J22" s="71">
        <f>+J14-J21</f>
        <v>-13665</v>
      </c>
    </row>
    <row r="23" spans="1:15" ht="20.100000000000001" customHeight="1">
      <c r="A23" s="4" t="s">
        <v>241</v>
      </c>
      <c r="B23" s="135">
        <v>7</v>
      </c>
      <c r="C23" s="135"/>
      <c r="D23" s="3">
        <v>192</v>
      </c>
      <c r="E23" s="3"/>
      <c r="F23" s="3">
        <v>604</v>
      </c>
      <c r="G23" s="3"/>
      <c r="H23" s="3">
        <v>4645</v>
      </c>
      <c r="I23" s="3"/>
      <c r="J23" s="3">
        <v>4836</v>
      </c>
    </row>
    <row r="24" spans="1:15" ht="20.100000000000001" customHeight="1">
      <c r="A24" s="4" t="s">
        <v>55</v>
      </c>
      <c r="B24" s="135">
        <v>7</v>
      </c>
      <c r="C24" s="135"/>
      <c r="D24" s="3">
        <v>2723</v>
      </c>
      <c r="E24" s="12"/>
      <c r="F24" s="3">
        <v>5166</v>
      </c>
      <c r="G24" s="12"/>
      <c r="H24" s="3">
        <v>213</v>
      </c>
      <c r="I24" s="12"/>
      <c r="J24" s="3">
        <v>388</v>
      </c>
    </row>
    <row r="25" spans="1:15" ht="20.100000000000001" customHeight="1">
      <c r="A25" s="4" t="s">
        <v>242</v>
      </c>
      <c r="B25" s="140" t="s">
        <v>236</v>
      </c>
      <c r="C25" s="135"/>
      <c r="D25" s="3">
        <v>-5623</v>
      </c>
      <c r="E25" s="3"/>
      <c r="F25" s="3">
        <v>-6408</v>
      </c>
      <c r="G25" s="3"/>
      <c r="H25" s="3">
        <v>-766</v>
      </c>
      <c r="I25" s="3"/>
      <c r="J25" s="3">
        <v>-563</v>
      </c>
    </row>
    <row r="26" spans="1:15" ht="20.100000000000001" customHeight="1">
      <c r="A26" s="4" t="s">
        <v>243</v>
      </c>
      <c r="B26" s="135" t="s">
        <v>197</v>
      </c>
      <c r="C26" s="135"/>
      <c r="D26" s="3">
        <v>-1692</v>
      </c>
      <c r="E26" s="12"/>
      <c r="F26" s="3">
        <v>-1458</v>
      </c>
      <c r="G26" s="12"/>
      <c r="H26" s="3">
        <v>-8427</v>
      </c>
      <c r="I26" s="12"/>
      <c r="J26" s="3">
        <v>28469</v>
      </c>
    </row>
    <row r="27" spans="1:15" ht="20.100000000000001" customHeight="1">
      <c r="A27" s="125" t="s">
        <v>196</v>
      </c>
      <c r="B27" s="126"/>
      <c r="C27" s="135"/>
      <c r="D27" s="71">
        <f>+D22+D23-D24-D26-D25</f>
        <v>17830</v>
      </c>
      <c r="E27" s="13"/>
      <c r="F27" s="71">
        <f>+F22+F23-F24-F26-F25</f>
        <v>-12972</v>
      </c>
      <c r="G27" s="13"/>
      <c r="H27" s="71">
        <f>+H22+H23-H24-H26-H25</f>
        <v>7174</v>
      </c>
      <c r="I27" s="13"/>
      <c r="J27" s="71">
        <f>+J22+J23-J24-J26-J25</f>
        <v>-37123</v>
      </c>
    </row>
    <row r="28" spans="1:15" ht="20.100000000000001" customHeight="1">
      <c r="A28" s="127" t="s">
        <v>244</v>
      </c>
      <c r="B28" s="126"/>
      <c r="C28" s="135"/>
      <c r="D28" s="13">
        <v>0</v>
      </c>
      <c r="E28" s="13"/>
      <c r="F28" s="13">
        <v>0</v>
      </c>
      <c r="G28" s="13"/>
      <c r="H28" s="13">
        <v>0</v>
      </c>
      <c r="I28" s="13"/>
      <c r="J28" s="13">
        <v>0</v>
      </c>
    </row>
    <row r="29" spans="1:15" ht="20.100000000000001" customHeight="1" thickBot="1">
      <c r="A29" s="2" t="s">
        <v>245</v>
      </c>
      <c r="B29" s="135"/>
      <c r="C29" s="135"/>
      <c r="D29" s="72">
        <f>+D27+D28</f>
        <v>17830</v>
      </c>
      <c r="E29" s="13"/>
      <c r="F29" s="72">
        <f>+F27+F28</f>
        <v>-12972</v>
      </c>
      <c r="G29" s="13"/>
      <c r="H29" s="72">
        <f>+H27+H28</f>
        <v>7174</v>
      </c>
      <c r="I29" s="13"/>
      <c r="J29" s="72">
        <f>+J27+J28</f>
        <v>-37123</v>
      </c>
    </row>
    <row r="30" spans="1:15" ht="20.100000000000001" customHeight="1" thickTop="1">
      <c r="A30" s="2"/>
      <c r="B30" s="135"/>
      <c r="C30" s="135"/>
      <c r="D30" s="13"/>
      <c r="E30" s="13"/>
      <c r="F30" s="13"/>
      <c r="G30" s="13"/>
      <c r="H30" s="13"/>
      <c r="I30" s="13"/>
      <c r="J30" s="13"/>
    </row>
    <row r="31" spans="1:15" ht="20.100000000000001" customHeight="1">
      <c r="A31" s="2" t="s">
        <v>57</v>
      </c>
      <c r="B31" s="135"/>
      <c r="C31" s="135"/>
      <c r="D31" s="13"/>
      <c r="E31" s="13"/>
      <c r="F31" s="13"/>
      <c r="G31" s="13"/>
      <c r="H31" s="13"/>
      <c r="I31" s="13"/>
      <c r="J31" s="13"/>
      <c r="O31" s="21" t="s">
        <v>93</v>
      </c>
    </row>
    <row r="32" spans="1:15" ht="20.100000000000001" customHeight="1">
      <c r="A32" s="68" t="s">
        <v>179</v>
      </c>
      <c r="B32" s="135"/>
      <c r="C32" s="135"/>
      <c r="D32" s="135"/>
      <c r="E32" s="135"/>
      <c r="F32" s="135"/>
      <c r="G32" s="135"/>
      <c r="H32" s="135"/>
      <c r="I32" s="135"/>
      <c r="J32" s="135"/>
    </row>
    <row r="33" spans="1:10" ht="20.100000000000001" customHeight="1">
      <c r="A33" s="68" t="s">
        <v>95</v>
      </c>
      <c r="B33" s="135"/>
      <c r="C33" s="135"/>
      <c r="D33" s="12"/>
      <c r="E33" s="12"/>
      <c r="F33" s="12"/>
      <c r="G33" s="12"/>
      <c r="H33" s="12"/>
      <c r="I33" s="12"/>
      <c r="J33" s="12"/>
    </row>
    <row r="34" spans="1:10" ht="20.100000000000001" customHeight="1">
      <c r="A34" s="4" t="s">
        <v>246</v>
      </c>
      <c r="B34" s="135">
        <v>11</v>
      </c>
      <c r="C34" s="135"/>
      <c r="D34" s="9">
        <v>88</v>
      </c>
      <c r="E34" s="12"/>
      <c r="F34" s="9">
        <v>181</v>
      </c>
      <c r="G34" s="12"/>
      <c r="H34" s="9">
        <v>88</v>
      </c>
      <c r="I34" s="12"/>
      <c r="J34" s="9">
        <v>181</v>
      </c>
    </row>
    <row r="35" spans="1:10" ht="20.100000000000001" customHeight="1">
      <c r="A35" s="4" t="s">
        <v>96</v>
      </c>
      <c r="B35" s="135"/>
      <c r="C35" s="135"/>
      <c r="D35" s="12"/>
      <c r="E35" s="12"/>
      <c r="F35" s="12"/>
      <c r="G35" s="12"/>
      <c r="H35" s="12"/>
      <c r="I35" s="12"/>
      <c r="J35" s="12"/>
    </row>
    <row r="36" spans="1:10" ht="20.100000000000001" customHeight="1">
      <c r="A36" s="4" t="s">
        <v>119</v>
      </c>
      <c r="B36" s="135"/>
      <c r="C36" s="135"/>
      <c r="D36" s="9">
        <f>SUM(D34)</f>
        <v>88</v>
      </c>
      <c r="E36" s="9"/>
      <c r="F36" s="9">
        <f>SUM(F34)</f>
        <v>181</v>
      </c>
      <c r="G36" s="9"/>
      <c r="H36" s="9">
        <f>SUM(H34)</f>
        <v>88</v>
      </c>
      <c r="I36" s="9"/>
      <c r="J36" s="9">
        <f>SUM(J34)</f>
        <v>181</v>
      </c>
    </row>
    <row r="37" spans="1:10" ht="20.100000000000001" customHeight="1">
      <c r="A37" s="2" t="s">
        <v>157</v>
      </c>
      <c r="B37" s="135"/>
      <c r="C37" s="135"/>
      <c r="D37" s="74">
        <f>+D36</f>
        <v>88</v>
      </c>
      <c r="E37" s="13"/>
      <c r="F37" s="74">
        <f>+F36</f>
        <v>181</v>
      </c>
      <c r="G37" s="13"/>
      <c r="H37" s="74">
        <f>+H36</f>
        <v>88</v>
      </c>
      <c r="I37" s="13"/>
      <c r="J37" s="74">
        <f>+J36</f>
        <v>181</v>
      </c>
    </row>
    <row r="38" spans="1:10" ht="7.5" customHeight="1">
      <c r="A38" s="2"/>
      <c r="B38" s="135"/>
      <c r="C38" s="135"/>
      <c r="D38" s="13"/>
      <c r="E38" s="13"/>
      <c r="F38" s="13"/>
      <c r="G38" s="13"/>
      <c r="H38" s="13"/>
      <c r="I38" s="13"/>
      <c r="J38" s="13"/>
    </row>
    <row r="39" spans="1:10" ht="20.100000000000001" customHeight="1" thickBot="1">
      <c r="A39" s="2" t="s">
        <v>198</v>
      </c>
      <c r="B39" s="135"/>
      <c r="C39" s="135"/>
      <c r="D39" s="10">
        <f>SUM(D37+D27)</f>
        <v>17918</v>
      </c>
      <c r="E39" s="13"/>
      <c r="F39" s="10">
        <f>SUM(F37+F27)</f>
        <v>-12791</v>
      </c>
      <c r="G39" s="13"/>
      <c r="H39" s="10">
        <f>SUM(H37+H27)</f>
        <v>7262</v>
      </c>
      <c r="I39" s="13"/>
      <c r="J39" s="10">
        <f>SUM(J37+J27)</f>
        <v>-36942</v>
      </c>
    </row>
    <row r="40" spans="1:10" s="112" customFormat="1" ht="20.100000000000001" customHeight="1" thickTop="1">
      <c r="A40" s="106" t="s">
        <v>0</v>
      </c>
      <c r="B40" s="107"/>
      <c r="C40" s="107"/>
      <c r="D40" s="110"/>
      <c r="E40" s="107"/>
      <c r="F40" s="110"/>
      <c r="G40" s="111"/>
      <c r="H40" s="110"/>
      <c r="I40" s="111"/>
      <c r="J40" s="110"/>
    </row>
    <row r="41" spans="1:10" ht="20.100000000000001" customHeight="1">
      <c r="A41" s="2" t="s">
        <v>154</v>
      </c>
      <c r="B41" s="1"/>
      <c r="C41" s="1"/>
      <c r="D41" s="1"/>
      <c r="E41" s="1"/>
      <c r="F41" s="1"/>
      <c r="G41" s="1"/>
      <c r="H41" s="1"/>
      <c r="I41" s="1"/>
      <c r="J41" s="1"/>
    </row>
    <row r="42" spans="1:10" ht="20.100000000000001" customHeight="1">
      <c r="A42" s="2"/>
      <c r="B42" s="1"/>
      <c r="C42" s="1"/>
      <c r="D42" s="1"/>
      <c r="E42" s="1"/>
      <c r="F42" s="1"/>
      <c r="G42" s="1"/>
      <c r="H42" s="1"/>
      <c r="I42" s="1"/>
      <c r="J42" s="73"/>
    </row>
    <row r="43" spans="1:10" ht="20.100000000000001" customHeight="1">
      <c r="A43" s="4"/>
      <c r="B43" s="139"/>
      <c r="C43" s="139"/>
      <c r="D43" s="164" t="s">
        <v>43</v>
      </c>
      <c r="E43" s="164"/>
      <c r="F43" s="164"/>
      <c r="G43" s="1"/>
      <c r="H43" s="164" t="s">
        <v>44</v>
      </c>
      <c r="I43" s="164"/>
      <c r="J43" s="164"/>
    </row>
    <row r="44" spans="1:10" ht="20.100000000000001" customHeight="1">
      <c r="A44" s="4"/>
      <c r="B44" s="139"/>
      <c r="C44" s="139"/>
      <c r="D44" s="163" t="s">
        <v>45</v>
      </c>
      <c r="E44" s="163"/>
      <c r="F44" s="163"/>
      <c r="G44" s="137"/>
      <c r="H44" s="163" t="s">
        <v>46</v>
      </c>
      <c r="I44" s="163"/>
      <c r="J44" s="163"/>
    </row>
    <row r="45" spans="1:10" ht="20.100000000000001" customHeight="1">
      <c r="A45" s="4"/>
      <c r="B45" s="139"/>
      <c r="C45" s="139"/>
      <c r="D45" s="165" t="s">
        <v>155</v>
      </c>
      <c r="E45" s="165"/>
      <c r="F45" s="165"/>
      <c r="G45" s="137"/>
      <c r="H45" s="165" t="s">
        <v>155</v>
      </c>
      <c r="I45" s="165"/>
      <c r="J45" s="165"/>
    </row>
    <row r="46" spans="1:10" ht="20.100000000000001" customHeight="1">
      <c r="A46" s="4"/>
      <c r="B46" s="139"/>
      <c r="C46" s="139"/>
      <c r="D46" s="165" t="s">
        <v>205</v>
      </c>
      <c r="E46" s="165"/>
      <c r="F46" s="165"/>
      <c r="G46" s="137"/>
      <c r="H46" s="165" t="s">
        <v>205</v>
      </c>
      <c r="I46" s="165"/>
      <c r="J46" s="165"/>
    </row>
    <row r="47" spans="1:10" ht="20.100000000000001" customHeight="1">
      <c r="A47" s="4"/>
      <c r="B47" s="135" t="s">
        <v>5</v>
      </c>
      <c r="C47" s="135"/>
      <c r="D47" s="138">
        <v>2020</v>
      </c>
      <c r="E47" s="138"/>
      <c r="F47" s="138">
        <v>2019</v>
      </c>
      <c r="G47" s="138"/>
      <c r="H47" s="138">
        <v>2020</v>
      </c>
      <c r="I47" s="138"/>
      <c r="J47" s="138">
        <v>2019</v>
      </c>
    </row>
    <row r="48" spans="1:10" ht="20.100000000000001" customHeight="1">
      <c r="A48" s="4"/>
      <c r="B48" s="135"/>
      <c r="C48" s="135"/>
      <c r="D48" s="162" t="s">
        <v>150</v>
      </c>
      <c r="E48" s="162"/>
      <c r="F48" s="162"/>
      <c r="G48" s="162"/>
      <c r="H48" s="162"/>
      <c r="I48" s="162"/>
      <c r="J48" s="162"/>
    </row>
    <row r="49" spans="1:10" ht="20.100000000000001" customHeight="1">
      <c r="A49" s="2"/>
      <c r="B49" s="135"/>
      <c r="C49" s="135"/>
      <c r="D49" s="13"/>
      <c r="E49" s="13"/>
      <c r="F49" s="13"/>
      <c r="G49" s="13"/>
      <c r="H49" s="13"/>
      <c r="I49" s="13"/>
      <c r="J49" s="13"/>
    </row>
    <row r="50" spans="1:10" ht="20.100000000000001" customHeight="1">
      <c r="A50" s="2" t="s">
        <v>247</v>
      </c>
      <c r="B50" s="6"/>
      <c r="C50" s="6"/>
      <c r="D50" s="7"/>
      <c r="E50" s="8"/>
      <c r="F50" s="7"/>
      <c r="G50" s="8"/>
      <c r="H50" s="7"/>
      <c r="I50" s="8"/>
      <c r="J50" s="7"/>
    </row>
    <row r="51" spans="1:10" ht="20.100000000000001" customHeight="1">
      <c r="A51" s="4" t="s">
        <v>120</v>
      </c>
      <c r="B51" s="6"/>
      <c r="C51" s="6"/>
      <c r="D51" s="3">
        <f>D53-D52</f>
        <v>17830</v>
      </c>
      <c r="E51" s="3"/>
      <c r="F51" s="3">
        <f>+F29</f>
        <v>-12972</v>
      </c>
      <c r="G51" s="3"/>
      <c r="H51" s="3">
        <f>H53-H52</f>
        <v>7174</v>
      </c>
      <c r="I51" s="3"/>
      <c r="J51" s="3">
        <f>+J29</f>
        <v>-37123</v>
      </c>
    </row>
    <row r="52" spans="1:10" ht="20.100000000000001" customHeight="1">
      <c r="A52" s="4" t="s">
        <v>58</v>
      </c>
      <c r="B52" s="135"/>
      <c r="C52" s="135"/>
      <c r="D52" s="9">
        <v>0</v>
      </c>
      <c r="E52" s="3"/>
      <c r="F52" s="9">
        <v>0</v>
      </c>
      <c r="G52" s="3"/>
      <c r="H52" s="9">
        <v>0</v>
      </c>
      <c r="I52" s="3"/>
      <c r="J52" s="9">
        <v>0</v>
      </c>
    </row>
    <row r="53" spans="1:10" ht="20.100000000000001" customHeight="1" thickBot="1">
      <c r="A53" s="2" t="s">
        <v>245</v>
      </c>
      <c r="B53" s="135"/>
      <c r="C53" s="135"/>
      <c r="D53" s="10">
        <f>+D27</f>
        <v>17830</v>
      </c>
      <c r="E53" s="11"/>
      <c r="F53" s="10">
        <f>+F27</f>
        <v>-12972</v>
      </c>
      <c r="G53" s="11"/>
      <c r="H53" s="10">
        <f>+H27</f>
        <v>7174</v>
      </c>
      <c r="I53" s="11"/>
      <c r="J53" s="10">
        <f>+J27</f>
        <v>-37123</v>
      </c>
    </row>
    <row r="54" spans="1:10" ht="20.100000000000001" customHeight="1" thickTop="1">
      <c r="A54" s="2"/>
      <c r="B54" s="135"/>
      <c r="C54" s="135"/>
      <c r="D54" s="12"/>
      <c r="E54" s="3"/>
      <c r="F54" s="12"/>
      <c r="G54" s="3"/>
      <c r="H54" s="12"/>
      <c r="I54" s="3"/>
      <c r="J54" s="12"/>
    </row>
    <row r="55" spans="1:10" ht="20.100000000000001" customHeight="1">
      <c r="A55" s="2" t="s">
        <v>248</v>
      </c>
      <c r="B55" s="6"/>
      <c r="C55" s="6"/>
      <c r="D55" s="7"/>
      <c r="E55" s="8"/>
      <c r="F55" s="7"/>
      <c r="G55" s="8"/>
      <c r="H55" s="7"/>
      <c r="I55" s="8"/>
      <c r="J55" s="7"/>
    </row>
    <row r="56" spans="1:10" ht="20.100000000000001" customHeight="1">
      <c r="A56" s="4" t="s">
        <v>120</v>
      </c>
      <c r="B56" s="6"/>
      <c r="C56" s="6"/>
      <c r="D56" s="3">
        <f>D58-D57</f>
        <v>17918</v>
      </c>
      <c r="E56" s="3"/>
      <c r="F56" s="3">
        <f>+F39</f>
        <v>-12791</v>
      </c>
      <c r="G56" s="3"/>
      <c r="H56" s="3">
        <f>H58-H57</f>
        <v>7262</v>
      </c>
      <c r="I56" s="3"/>
      <c r="J56" s="3">
        <f>+J39</f>
        <v>-36942</v>
      </c>
    </row>
    <row r="57" spans="1:10" ht="20.100000000000001" customHeight="1">
      <c r="A57" s="4" t="s">
        <v>58</v>
      </c>
      <c r="B57" s="135"/>
      <c r="C57" s="135"/>
      <c r="D57" s="9">
        <v>0</v>
      </c>
      <c r="E57" s="3"/>
      <c r="F57" s="9">
        <v>0</v>
      </c>
      <c r="G57" s="3"/>
      <c r="H57" s="9">
        <v>0</v>
      </c>
      <c r="I57" s="3"/>
      <c r="J57" s="9">
        <v>0</v>
      </c>
    </row>
    <row r="58" spans="1:10" ht="20.100000000000001" customHeight="1" thickBot="1">
      <c r="A58" s="2" t="s">
        <v>249</v>
      </c>
      <c r="B58" s="135"/>
      <c r="C58" s="135"/>
      <c r="D58" s="10">
        <f>+D39</f>
        <v>17918</v>
      </c>
      <c r="E58" s="11"/>
      <c r="F58" s="10">
        <f>+F39</f>
        <v>-12791</v>
      </c>
      <c r="G58" s="11"/>
      <c r="H58" s="10">
        <f>+H39</f>
        <v>7262</v>
      </c>
      <c r="I58" s="11"/>
      <c r="J58" s="10">
        <f>+J39</f>
        <v>-36942</v>
      </c>
    </row>
    <row r="59" spans="1:10" ht="20.100000000000001" customHeight="1" thickTop="1">
      <c r="A59" s="2"/>
      <c r="B59" s="135"/>
      <c r="C59" s="135"/>
      <c r="D59" s="13"/>
      <c r="E59" s="11"/>
      <c r="F59" s="13"/>
      <c r="G59" s="11"/>
      <c r="H59" s="13"/>
      <c r="I59" s="11"/>
      <c r="J59" s="13"/>
    </row>
    <row r="60" spans="1:10" ht="20.100000000000001" customHeight="1">
      <c r="A60" s="2" t="s">
        <v>250</v>
      </c>
      <c r="B60" s="135"/>
      <c r="C60" s="135"/>
      <c r="D60" s="14"/>
      <c r="E60" s="8"/>
      <c r="F60" s="7"/>
      <c r="G60" s="8"/>
      <c r="H60" s="7"/>
      <c r="I60" s="8"/>
      <c r="J60" s="7"/>
    </row>
    <row r="61" spans="1:10" ht="20.100000000000001" customHeight="1" thickBot="1">
      <c r="A61" s="4" t="s">
        <v>59</v>
      </c>
      <c r="B61" s="135">
        <v>34</v>
      </c>
      <c r="C61" s="135"/>
      <c r="D61" s="128">
        <v>6.9999999999999994E-5</v>
      </c>
      <c r="E61" s="15"/>
      <c r="F61" s="153">
        <v>-5.0000000000000002E-5</v>
      </c>
      <c r="G61" s="15"/>
      <c r="H61" s="129">
        <v>2.0000000000000002E-5</v>
      </c>
      <c r="I61" s="15"/>
      <c r="J61" s="153">
        <v>-1.4999999999999999E-4</v>
      </c>
    </row>
    <row r="62" spans="1:10" ht="15.75" thickTop="1">
      <c r="A62" s="4"/>
      <c r="B62" s="1"/>
      <c r="C62" s="1"/>
      <c r="D62" s="1"/>
      <c r="E62" s="1"/>
      <c r="F62" s="1"/>
      <c r="G62" s="1"/>
      <c r="H62" s="1"/>
      <c r="I62" s="1"/>
      <c r="J62" s="1"/>
    </row>
  </sheetData>
  <sheetProtection password="F7ED" sheet="1" objects="1" scenarios="1"/>
  <mergeCells count="18">
    <mergeCell ref="D45:F45"/>
    <mergeCell ref="H45:J45"/>
    <mergeCell ref="D46:F46"/>
    <mergeCell ref="H46:J46"/>
    <mergeCell ref="D48:J48"/>
    <mergeCell ref="D44:F44"/>
    <mergeCell ref="H44:J44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3:F43"/>
    <mergeCell ref="H43:J43"/>
  </mergeCells>
  <pageMargins left="0.6692913385826772" right="0.19685039370078741" top="0.51181102362204722" bottom="0.62992125984251968" header="0.31496062992125984" footer="0.31496062992125984"/>
  <pageSetup paperSize="9" scale="83" firstPageNumber="6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3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O63"/>
  <sheetViews>
    <sheetView showGridLines="0" view="pageBreakPreview" topLeftCell="A10" zoomScaleSheetLayoutView="100" workbookViewId="0">
      <selection activeCell="D11" sqref="D11"/>
    </sheetView>
  </sheetViews>
  <sheetFormatPr defaultColWidth="9.125" defaultRowHeight="15"/>
  <cols>
    <col min="1" max="1" width="42.625" style="21" customWidth="1"/>
    <col min="2" max="2" width="13.625" style="21" customWidth="1"/>
    <col min="3" max="3" width="1.25" style="21" customWidth="1"/>
    <col min="4" max="4" width="11.375" style="21" customWidth="1"/>
    <col min="5" max="5" width="1" style="21" customWidth="1"/>
    <col min="6" max="6" width="11.375" style="21" customWidth="1"/>
    <col min="7" max="7" width="1" style="21" customWidth="1"/>
    <col min="8" max="8" width="11.375" style="21" customWidth="1"/>
    <col min="9" max="9" width="1" style="21" customWidth="1"/>
    <col min="10" max="10" width="11.375" style="21" customWidth="1"/>
    <col min="11" max="11" width="1.125" style="21" customWidth="1"/>
    <col min="12" max="16384" width="9.125" style="21"/>
  </cols>
  <sheetData>
    <row r="1" spans="1:10" s="112" customFormat="1" ht="20.100000000000001" customHeight="1">
      <c r="A1" s="106" t="s">
        <v>0</v>
      </c>
      <c r="B1" s="107"/>
      <c r="C1" s="107"/>
      <c r="D1" s="110"/>
      <c r="E1" s="107"/>
      <c r="F1" s="110"/>
      <c r="G1" s="111"/>
      <c r="H1" s="110"/>
      <c r="I1" s="111"/>
      <c r="J1" s="110"/>
    </row>
    <row r="2" spans="1:10" ht="20.100000000000001" customHeight="1">
      <c r="A2" s="2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20.100000000000001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0" ht="20.100000000000001" customHeight="1">
      <c r="A4" s="4"/>
      <c r="B4" s="5"/>
      <c r="C4" s="5"/>
      <c r="D4" s="164" t="s">
        <v>43</v>
      </c>
      <c r="E4" s="164"/>
      <c r="F4" s="164"/>
      <c r="G4" s="1"/>
      <c r="H4" s="164" t="s">
        <v>44</v>
      </c>
      <c r="I4" s="164"/>
      <c r="J4" s="164"/>
    </row>
    <row r="5" spans="1:10" ht="20.100000000000001" customHeight="1">
      <c r="A5" s="4"/>
      <c r="B5" s="5"/>
      <c r="C5" s="5"/>
      <c r="D5" s="163" t="s">
        <v>45</v>
      </c>
      <c r="E5" s="163"/>
      <c r="F5" s="163"/>
      <c r="G5" s="62"/>
      <c r="H5" s="163" t="s">
        <v>46</v>
      </c>
      <c r="I5" s="163"/>
      <c r="J5" s="163"/>
    </row>
    <row r="6" spans="1:10" ht="20.100000000000001" customHeight="1">
      <c r="A6" s="4"/>
      <c r="B6" s="5"/>
      <c r="C6" s="5"/>
      <c r="D6" s="165" t="s">
        <v>206</v>
      </c>
      <c r="E6" s="165"/>
      <c r="F6" s="165"/>
      <c r="G6" s="62"/>
      <c r="H6" s="165" t="s">
        <v>206</v>
      </c>
      <c r="I6" s="165"/>
      <c r="J6" s="165"/>
    </row>
    <row r="7" spans="1:10" ht="20.100000000000001" customHeight="1">
      <c r="A7" s="4"/>
      <c r="B7" s="5"/>
      <c r="C7" s="5"/>
      <c r="D7" s="165" t="s">
        <v>205</v>
      </c>
      <c r="E7" s="165"/>
      <c r="F7" s="165"/>
      <c r="G7" s="62"/>
      <c r="H7" s="165" t="s">
        <v>205</v>
      </c>
      <c r="I7" s="165"/>
      <c r="J7" s="165"/>
    </row>
    <row r="8" spans="1:10" ht="20.100000000000001" customHeight="1">
      <c r="A8" s="4"/>
      <c r="B8" s="63" t="s">
        <v>5</v>
      </c>
      <c r="C8" s="63"/>
      <c r="D8" s="65">
        <v>2020</v>
      </c>
      <c r="E8" s="65"/>
      <c r="F8" s="65">
        <v>2019</v>
      </c>
      <c r="G8" s="65"/>
      <c r="H8" s="121">
        <v>2020</v>
      </c>
      <c r="I8" s="121"/>
      <c r="J8" s="121">
        <v>2019</v>
      </c>
    </row>
    <row r="9" spans="1:10" ht="20.100000000000001" customHeight="1">
      <c r="A9" s="4"/>
      <c r="B9" s="63"/>
      <c r="C9" s="63"/>
      <c r="D9" s="162" t="s">
        <v>150</v>
      </c>
      <c r="E9" s="162"/>
      <c r="F9" s="162"/>
      <c r="G9" s="162"/>
      <c r="H9" s="162"/>
      <c r="I9" s="162"/>
      <c r="J9" s="162"/>
    </row>
    <row r="10" spans="1:10" ht="20.100000000000001" customHeight="1">
      <c r="A10" s="68" t="s">
        <v>47</v>
      </c>
      <c r="B10" s="63"/>
      <c r="C10" s="63"/>
      <c r="D10" s="67"/>
      <c r="E10" s="67"/>
      <c r="F10" s="67"/>
      <c r="G10" s="67"/>
      <c r="H10" s="67"/>
      <c r="I10" s="67"/>
      <c r="J10" s="67"/>
    </row>
    <row r="11" spans="1:10" ht="20.100000000000001" customHeight="1">
      <c r="A11" s="4" t="s">
        <v>48</v>
      </c>
      <c r="B11" s="63"/>
      <c r="C11" s="63"/>
      <c r="D11" s="3">
        <v>228475</v>
      </c>
      <c r="E11" s="3"/>
      <c r="F11" s="3">
        <v>213976</v>
      </c>
      <c r="G11" s="3"/>
      <c r="H11" s="3">
        <v>42182</v>
      </c>
      <c r="I11" s="3"/>
      <c r="J11" s="3">
        <v>45508</v>
      </c>
    </row>
    <row r="12" spans="1:10" ht="20.100000000000001" customHeight="1">
      <c r="A12" s="4" t="s">
        <v>49</v>
      </c>
      <c r="B12" s="63"/>
      <c r="C12" s="63"/>
      <c r="D12" s="3">
        <v>69193</v>
      </c>
      <c r="E12" s="3"/>
      <c r="F12" s="3">
        <v>78991</v>
      </c>
      <c r="G12" s="3"/>
      <c r="H12" s="3">
        <v>0</v>
      </c>
      <c r="I12" s="3"/>
      <c r="J12" s="3">
        <v>0</v>
      </c>
    </row>
    <row r="13" spans="1:10" ht="20.100000000000001" customHeight="1">
      <c r="A13" s="4" t="s">
        <v>50</v>
      </c>
      <c r="B13" s="63">
        <v>7</v>
      </c>
      <c r="C13" s="63"/>
      <c r="D13" s="3">
        <v>1794</v>
      </c>
      <c r="E13" s="3"/>
      <c r="F13" s="3">
        <v>9430</v>
      </c>
      <c r="G13" s="3"/>
      <c r="H13" s="3">
        <v>1308</v>
      </c>
      <c r="I13" s="3"/>
      <c r="J13" s="3">
        <v>3248</v>
      </c>
    </row>
    <row r="14" spans="1:10" ht="20.100000000000001" customHeight="1">
      <c r="A14" s="2" t="s">
        <v>51</v>
      </c>
      <c r="B14" s="63"/>
      <c r="C14" s="63"/>
      <c r="D14" s="69">
        <f>SUM(D11:D13)</f>
        <v>299462</v>
      </c>
      <c r="E14" s="11"/>
      <c r="F14" s="69">
        <f>SUM(F11:F13)</f>
        <v>302397</v>
      </c>
      <c r="G14" s="11"/>
      <c r="H14" s="69">
        <f>SUM(H11:H13)</f>
        <v>43490</v>
      </c>
      <c r="I14" s="11"/>
      <c r="J14" s="69">
        <f>SUM(J11:J13)</f>
        <v>48756</v>
      </c>
    </row>
    <row r="15" spans="1:10" ht="20.100000000000001" customHeight="1">
      <c r="A15" s="4"/>
      <c r="B15" s="63"/>
      <c r="C15" s="63"/>
      <c r="D15" s="3"/>
      <c r="E15" s="3"/>
      <c r="F15" s="3"/>
      <c r="G15" s="3"/>
      <c r="H15" s="3"/>
      <c r="I15" s="3"/>
      <c r="J15" s="3"/>
    </row>
    <row r="16" spans="1:10" ht="20.100000000000001" customHeight="1">
      <c r="A16" s="68" t="s">
        <v>52</v>
      </c>
      <c r="B16" s="63"/>
      <c r="C16" s="63"/>
      <c r="D16" s="3"/>
      <c r="E16" s="3"/>
      <c r="F16" s="3"/>
      <c r="G16" s="3"/>
      <c r="H16" s="3"/>
      <c r="I16" s="3"/>
      <c r="J16" s="3"/>
    </row>
    <row r="17" spans="1:15" ht="20.100000000000001" customHeight="1">
      <c r="A17" s="4" t="s">
        <v>53</v>
      </c>
      <c r="B17" s="140" t="s">
        <v>234</v>
      </c>
      <c r="C17" s="63"/>
      <c r="D17" s="3">
        <v>247565</v>
      </c>
      <c r="E17" s="3"/>
      <c r="F17" s="3">
        <v>264725</v>
      </c>
      <c r="G17" s="3"/>
      <c r="H17" s="3">
        <v>30190</v>
      </c>
      <c r="I17" s="3"/>
      <c r="J17" s="3">
        <v>36796</v>
      </c>
    </row>
    <row r="18" spans="1:15" ht="20.100000000000001" customHeight="1">
      <c r="A18" s="4" t="s">
        <v>90</v>
      </c>
      <c r="B18" s="63"/>
      <c r="C18" s="63"/>
      <c r="D18" s="3">
        <v>3616</v>
      </c>
      <c r="E18" s="3"/>
      <c r="F18" s="3">
        <v>3273</v>
      </c>
      <c r="G18" s="3"/>
      <c r="H18" s="3">
        <v>6</v>
      </c>
      <c r="I18" s="70"/>
      <c r="J18" s="3">
        <v>120</v>
      </c>
    </row>
    <row r="19" spans="1:15" ht="20.100000000000001" customHeight="1">
      <c r="A19" s="4" t="s">
        <v>91</v>
      </c>
      <c r="B19" s="140" t="s">
        <v>235</v>
      </c>
      <c r="C19" s="63"/>
      <c r="D19" s="3">
        <v>45526</v>
      </c>
      <c r="E19" s="3"/>
      <c r="F19" s="3">
        <v>62464</v>
      </c>
      <c r="G19" s="3"/>
      <c r="H19" s="3">
        <v>29287</v>
      </c>
      <c r="I19" s="3"/>
      <c r="J19" s="3">
        <v>43461</v>
      </c>
    </row>
    <row r="20" spans="1:15" ht="20.100000000000001" customHeight="1">
      <c r="A20" s="4" t="s">
        <v>54</v>
      </c>
      <c r="B20" s="63"/>
      <c r="C20" s="63"/>
      <c r="D20" s="3">
        <v>1862</v>
      </c>
      <c r="E20" s="3"/>
      <c r="F20" s="3">
        <v>1501</v>
      </c>
      <c r="G20" s="3"/>
      <c r="H20" s="3">
        <v>1328</v>
      </c>
      <c r="I20" s="3"/>
      <c r="J20" s="3">
        <v>15899</v>
      </c>
    </row>
    <row r="21" spans="1:15" ht="20.100000000000001" customHeight="1">
      <c r="A21" s="2" t="s">
        <v>56</v>
      </c>
      <c r="B21" s="63"/>
      <c r="C21" s="63"/>
      <c r="D21" s="69">
        <f>SUM(D17:D20)</f>
        <v>298569</v>
      </c>
      <c r="E21" s="13"/>
      <c r="F21" s="69">
        <f>SUM(F17:F20)</f>
        <v>331963</v>
      </c>
      <c r="G21" s="13"/>
      <c r="H21" s="69">
        <f>SUM(H17:H20)</f>
        <v>60811</v>
      </c>
      <c r="I21" s="13"/>
      <c r="J21" s="69">
        <f>SUM(J17:J20)</f>
        <v>96276</v>
      </c>
    </row>
    <row r="22" spans="1:15" ht="20.100000000000001" customHeight="1">
      <c r="A22" s="2" t="s">
        <v>240</v>
      </c>
      <c r="B22" s="63"/>
      <c r="C22" s="63"/>
      <c r="D22" s="71">
        <f>+D14-D21</f>
        <v>893</v>
      </c>
      <c r="E22" s="13"/>
      <c r="F22" s="71">
        <f>+F14-F21</f>
        <v>-29566</v>
      </c>
      <c r="G22" s="13"/>
      <c r="H22" s="71">
        <f>+H14-H21</f>
        <v>-17321</v>
      </c>
      <c r="I22" s="13"/>
      <c r="J22" s="71">
        <f>+J14-J21</f>
        <v>-47520</v>
      </c>
    </row>
    <row r="23" spans="1:15" ht="20.100000000000001" customHeight="1">
      <c r="A23" s="4" t="s">
        <v>241</v>
      </c>
      <c r="B23" s="63">
        <v>7</v>
      </c>
      <c r="C23" s="63"/>
      <c r="D23" s="3">
        <v>491</v>
      </c>
      <c r="E23" s="3"/>
      <c r="F23" s="3">
        <v>1089</v>
      </c>
      <c r="G23" s="3"/>
      <c r="H23" s="3">
        <v>9428</v>
      </c>
      <c r="I23" s="3"/>
      <c r="J23" s="3">
        <v>9397</v>
      </c>
    </row>
    <row r="24" spans="1:15" ht="20.100000000000001" customHeight="1">
      <c r="A24" s="4" t="s">
        <v>55</v>
      </c>
      <c r="B24" s="63">
        <v>7</v>
      </c>
      <c r="C24" s="63"/>
      <c r="D24" s="3">
        <v>6084</v>
      </c>
      <c r="E24" s="12"/>
      <c r="F24" s="3">
        <v>10601</v>
      </c>
      <c r="G24" s="12"/>
      <c r="H24" s="3">
        <v>424</v>
      </c>
      <c r="I24" s="12"/>
      <c r="J24" s="3">
        <v>713</v>
      </c>
    </row>
    <row r="25" spans="1:15" ht="20.100000000000001" customHeight="1">
      <c r="A25" s="4" t="s">
        <v>251</v>
      </c>
      <c r="B25" s="140" t="s">
        <v>236</v>
      </c>
      <c r="C25" s="63"/>
      <c r="D25" s="3">
        <v>-13704</v>
      </c>
      <c r="E25" s="3"/>
      <c r="F25" s="3">
        <v>-9365</v>
      </c>
      <c r="G25" s="3"/>
      <c r="H25" s="3">
        <v>-1489</v>
      </c>
      <c r="I25" s="3"/>
      <c r="J25" s="3">
        <v>-12236</v>
      </c>
    </row>
    <row r="26" spans="1:15" ht="20.100000000000001" customHeight="1">
      <c r="A26" s="4" t="s">
        <v>243</v>
      </c>
      <c r="B26" s="120" t="s">
        <v>197</v>
      </c>
      <c r="C26" s="120"/>
      <c r="D26" s="3">
        <v>-3350</v>
      </c>
      <c r="E26" s="12"/>
      <c r="F26" s="3">
        <v>-2222</v>
      </c>
      <c r="G26" s="12"/>
      <c r="H26" s="3">
        <v>9864</v>
      </c>
      <c r="I26" s="12"/>
      <c r="J26" s="3">
        <v>92819</v>
      </c>
    </row>
    <row r="27" spans="1:15" ht="20.100000000000001" customHeight="1">
      <c r="A27" s="125" t="s">
        <v>196</v>
      </c>
      <c r="B27" s="126"/>
      <c r="C27" s="63"/>
      <c r="D27" s="71">
        <f>+D22+D23-D24-D26-D25</f>
        <v>12354</v>
      </c>
      <c r="E27" s="13"/>
      <c r="F27" s="71">
        <f>+F22+F23-F24-F26-F25</f>
        <v>-27491</v>
      </c>
      <c r="G27" s="13"/>
      <c r="H27" s="71">
        <f>+H22+H23-H24-H26-H25</f>
        <v>-16692</v>
      </c>
      <c r="I27" s="13"/>
      <c r="J27" s="71">
        <f>+J22+J23-J24-J26-J25</f>
        <v>-119419</v>
      </c>
    </row>
    <row r="28" spans="1:15" ht="20.100000000000001" customHeight="1">
      <c r="A28" s="127" t="s">
        <v>244</v>
      </c>
      <c r="B28" s="126"/>
      <c r="C28" s="120"/>
      <c r="D28" s="13">
        <v>0</v>
      </c>
      <c r="E28" s="13"/>
      <c r="F28" s="13">
        <v>0</v>
      </c>
      <c r="G28" s="13"/>
      <c r="H28" s="13">
        <v>0</v>
      </c>
      <c r="I28" s="13"/>
      <c r="J28" s="13">
        <v>0</v>
      </c>
    </row>
    <row r="29" spans="1:15" ht="20.100000000000001" customHeight="1" thickBot="1">
      <c r="A29" s="2" t="s">
        <v>245</v>
      </c>
      <c r="B29" s="63"/>
      <c r="C29" s="63"/>
      <c r="D29" s="72">
        <f>+D27+D28</f>
        <v>12354</v>
      </c>
      <c r="E29" s="13"/>
      <c r="F29" s="72">
        <f>+F27+F28</f>
        <v>-27491</v>
      </c>
      <c r="G29" s="13"/>
      <c r="H29" s="72">
        <f>+H27+H28</f>
        <v>-16692</v>
      </c>
      <c r="I29" s="13"/>
      <c r="J29" s="72">
        <f>+J27+J28</f>
        <v>-119419</v>
      </c>
    </row>
    <row r="30" spans="1:15" ht="20.100000000000001" customHeight="1" thickTop="1">
      <c r="A30" s="2"/>
      <c r="B30" s="120"/>
      <c r="C30" s="120"/>
      <c r="D30" s="13"/>
      <c r="E30" s="13"/>
      <c r="F30" s="13"/>
      <c r="G30" s="13"/>
      <c r="H30" s="13"/>
      <c r="I30" s="13"/>
      <c r="J30" s="13"/>
    </row>
    <row r="31" spans="1:15" ht="20.100000000000001" customHeight="1">
      <c r="A31" s="2" t="s">
        <v>57</v>
      </c>
      <c r="B31" s="63"/>
      <c r="C31" s="63"/>
      <c r="D31" s="13"/>
      <c r="E31" s="13"/>
      <c r="F31" s="13"/>
      <c r="G31" s="13"/>
      <c r="H31" s="13"/>
      <c r="I31" s="13"/>
      <c r="J31" s="13"/>
      <c r="O31" s="21" t="s">
        <v>93</v>
      </c>
    </row>
    <row r="32" spans="1:15" ht="20.100000000000001" customHeight="1">
      <c r="A32" s="68" t="s">
        <v>179</v>
      </c>
      <c r="B32" s="101"/>
      <c r="C32" s="101"/>
      <c r="D32" s="101"/>
      <c r="E32" s="101"/>
      <c r="F32" s="101"/>
      <c r="G32" s="101"/>
      <c r="H32" s="101"/>
      <c r="I32" s="101"/>
      <c r="J32" s="101"/>
    </row>
    <row r="33" spans="1:10" ht="20.100000000000001" customHeight="1">
      <c r="A33" s="68" t="s">
        <v>95</v>
      </c>
      <c r="B33" s="63"/>
      <c r="C33" s="63"/>
      <c r="D33" s="12"/>
      <c r="E33" s="12"/>
      <c r="F33" s="12"/>
      <c r="G33" s="12"/>
      <c r="H33" s="12"/>
      <c r="I33" s="12"/>
      <c r="J33" s="12"/>
    </row>
    <row r="34" spans="1:10" ht="20.100000000000001" customHeight="1">
      <c r="A34" s="4" t="s">
        <v>252</v>
      </c>
    </row>
    <row r="35" spans="1:10" ht="20.100000000000001" customHeight="1">
      <c r="A35" s="4" t="s">
        <v>253</v>
      </c>
      <c r="B35" s="63">
        <v>11</v>
      </c>
      <c r="C35" s="63"/>
      <c r="D35" s="9">
        <v>-445</v>
      </c>
      <c r="E35" s="12"/>
      <c r="F35" s="9">
        <v>451</v>
      </c>
      <c r="G35" s="12"/>
      <c r="H35" s="9">
        <v>-445</v>
      </c>
      <c r="I35" s="12"/>
      <c r="J35" s="9">
        <v>451</v>
      </c>
    </row>
    <row r="36" spans="1:10" ht="20.100000000000001" customHeight="1">
      <c r="A36" s="4" t="s">
        <v>96</v>
      </c>
      <c r="B36" s="63"/>
      <c r="C36" s="63"/>
      <c r="D36" s="12"/>
      <c r="E36" s="12"/>
      <c r="F36" s="12"/>
      <c r="G36" s="12"/>
      <c r="H36" s="12"/>
      <c r="I36" s="12"/>
      <c r="J36" s="12"/>
    </row>
    <row r="37" spans="1:10" ht="20.100000000000001" customHeight="1">
      <c r="A37" s="4" t="s">
        <v>119</v>
      </c>
      <c r="B37" s="63"/>
      <c r="C37" s="63"/>
      <c r="D37" s="9">
        <f>SUM(D35)</f>
        <v>-445</v>
      </c>
      <c r="E37" s="9"/>
      <c r="F37" s="9">
        <f>SUM(F35)</f>
        <v>451</v>
      </c>
      <c r="G37" s="9"/>
      <c r="H37" s="9">
        <f>SUM(H35)</f>
        <v>-445</v>
      </c>
      <c r="I37" s="9"/>
      <c r="J37" s="9">
        <f>SUM(J35)</f>
        <v>451</v>
      </c>
    </row>
    <row r="38" spans="1:10" ht="20.100000000000001" customHeight="1">
      <c r="A38" s="2" t="s">
        <v>254</v>
      </c>
      <c r="B38" s="63"/>
      <c r="C38" s="63"/>
      <c r="D38" s="74">
        <f>+D37</f>
        <v>-445</v>
      </c>
      <c r="E38" s="13"/>
      <c r="F38" s="74">
        <f>+F37</f>
        <v>451</v>
      </c>
      <c r="G38" s="13"/>
      <c r="H38" s="74">
        <f>+H37</f>
        <v>-445</v>
      </c>
      <c r="I38" s="13"/>
      <c r="J38" s="74">
        <f>+J37</f>
        <v>451</v>
      </c>
    </row>
    <row r="39" spans="1:10" ht="7.5" customHeight="1">
      <c r="A39" s="2"/>
      <c r="B39" s="63"/>
      <c r="C39" s="63"/>
      <c r="D39" s="13"/>
      <c r="E39" s="13"/>
      <c r="F39" s="13"/>
      <c r="G39" s="13"/>
      <c r="H39" s="13"/>
      <c r="I39" s="13"/>
      <c r="J39" s="13"/>
    </row>
    <row r="40" spans="1:10" ht="20.100000000000001" customHeight="1" thickBot="1">
      <c r="A40" s="2" t="s">
        <v>198</v>
      </c>
      <c r="B40" s="63"/>
      <c r="C40" s="63"/>
      <c r="D40" s="10">
        <f>SUM(D38+D27)</f>
        <v>11909</v>
      </c>
      <c r="E40" s="13"/>
      <c r="F40" s="10">
        <f>SUM(F38+F27)</f>
        <v>-27040</v>
      </c>
      <c r="G40" s="13"/>
      <c r="H40" s="10">
        <f>SUM(H38+H27)</f>
        <v>-17137</v>
      </c>
      <c r="I40" s="13"/>
      <c r="J40" s="10">
        <f>SUM(J38+J27)</f>
        <v>-118968</v>
      </c>
    </row>
    <row r="41" spans="1:10" s="112" customFormat="1" ht="20.100000000000001" customHeight="1" thickTop="1">
      <c r="A41" s="106" t="s">
        <v>0</v>
      </c>
      <c r="B41" s="107"/>
      <c r="C41" s="107"/>
      <c r="D41" s="110"/>
      <c r="E41" s="107"/>
      <c r="F41" s="110"/>
      <c r="G41" s="111"/>
      <c r="H41" s="110"/>
      <c r="I41" s="111"/>
      <c r="J41" s="110"/>
    </row>
    <row r="42" spans="1:10" ht="20.100000000000001" customHeight="1">
      <c r="A42" s="2" t="s">
        <v>154</v>
      </c>
      <c r="B42" s="1"/>
      <c r="C42" s="1"/>
      <c r="D42" s="1"/>
      <c r="E42" s="1"/>
      <c r="F42" s="1"/>
      <c r="G42" s="1"/>
      <c r="H42" s="1"/>
      <c r="I42" s="1"/>
      <c r="J42" s="1"/>
    </row>
    <row r="43" spans="1:10" ht="20.100000000000001" customHeight="1">
      <c r="A43" s="2"/>
      <c r="B43" s="1"/>
      <c r="C43" s="1"/>
      <c r="D43" s="1"/>
      <c r="E43" s="1"/>
      <c r="F43" s="1"/>
      <c r="G43" s="1"/>
      <c r="H43" s="1"/>
      <c r="I43" s="1"/>
      <c r="J43" s="73"/>
    </row>
    <row r="44" spans="1:10" ht="20.100000000000001" customHeight="1">
      <c r="A44" s="4"/>
      <c r="B44" s="5"/>
      <c r="C44" s="5"/>
      <c r="D44" s="164" t="s">
        <v>43</v>
      </c>
      <c r="E44" s="164"/>
      <c r="F44" s="164"/>
      <c r="G44" s="1"/>
      <c r="H44" s="164" t="s">
        <v>44</v>
      </c>
      <c r="I44" s="164"/>
      <c r="J44" s="164"/>
    </row>
    <row r="45" spans="1:10" ht="20.100000000000001" customHeight="1">
      <c r="A45" s="4"/>
      <c r="B45" s="5"/>
      <c r="C45" s="5"/>
      <c r="D45" s="163" t="s">
        <v>45</v>
      </c>
      <c r="E45" s="163"/>
      <c r="F45" s="163"/>
      <c r="G45" s="62"/>
      <c r="H45" s="163" t="s">
        <v>46</v>
      </c>
      <c r="I45" s="163"/>
      <c r="J45" s="163"/>
    </row>
    <row r="46" spans="1:10" ht="20.100000000000001" customHeight="1">
      <c r="A46" s="4"/>
      <c r="B46" s="5"/>
      <c r="C46" s="5"/>
      <c r="D46" s="165" t="s">
        <v>206</v>
      </c>
      <c r="E46" s="165"/>
      <c r="F46" s="165"/>
      <c r="G46" s="137"/>
      <c r="H46" s="165" t="s">
        <v>206</v>
      </c>
      <c r="I46" s="165"/>
      <c r="J46" s="165"/>
    </row>
    <row r="47" spans="1:10" ht="20.100000000000001" customHeight="1">
      <c r="A47" s="4"/>
      <c r="B47" s="5"/>
      <c r="C47" s="5"/>
      <c r="D47" s="165" t="s">
        <v>205</v>
      </c>
      <c r="E47" s="165"/>
      <c r="F47" s="165"/>
      <c r="G47" s="137"/>
      <c r="H47" s="165" t="s">
        <v>205</v>
      </c>
      <c r="I47" s="165"/>
      <c r="J47" s="165"/>
    </row>
    <row r="48" spans="1:10" ht="20.100000000000001" customHeight="1">
      <c r="A48" s="4"/>
      <c r="B48" s="63" t="s">
        <v>5</v>
      </c>
      <c r="C48" s="63"/>
      <c r="D48" s="121">
        <v>2020</v>
      </c>
      <c r="E48" s="121"/>
      <c r="F48" s="121">
        <v>2019</v>
      </c>
      <c r="G48" s="121"/>
      <c r="H48" s="121">
        <v>2020</v>
      </c>
      <c r="I48" s="121"/>
      <c r="J48" s="121">
        <v>2019</v>
      </c>
    </row>
    <row r="49" spans="1:10" ht="20.100000000000001" customHeight="1">
      <c r="A49" s="4"/>
      <c r="B49" s="63"/>
      <c r="C49" s="63"/>
      <c r="D49" s="162" t="s">
        <v>150</v>
      </c>
      <c r="E49" s="162"/>
      <c r="F49" s="162"/>
      <c r="G49" s="162"/>
      <c r="H49" s="162"/>
      <c r="I49" s="162"/>
      <c r="J49" s="162"/>
    </row>
    <row r="50" spans="1:10" ht="20.100000000000001" customHeight="1">
      <c r="A50" s="2"/>
      <c r="B50" s="101"/>
      <c r="C50" s="101"/>
      <c r="D50" s="13"/>
      <c r="E50" s="13"/>
      <c r="F50" s="13"/>
      <c r="G50" s="13"/>
      <c r="H50" s="13"/>
      <c r="I50" s="13"/>
      <c r="J50" s="13"/>
    </row>
    <row r="51" spans="1:10" ht="20.100000000000001" customHeight="1">
      <c r="A51" s="2" t="s">
        <v>247</v>
      </c>
      <c r="B51" s="6"/>
      <c r="C51" s="6"/>
      <c r="D51" s="7"/>
      <c r="E51" s="8"/>
      <c r="F51" s="7"/>
      <c r="G51" s="8"/>
      <c r="H51" s="7"/>
      <c r="I51" s="8"/>
      <c r="J51" s="7"/>
    </row>
    <row r="52" spans="1:10" ht="20.100000000000001" customHeight="1">
      <c r="A52" s="4" t="s">
        <v>120</v>
      </c>
      <c r="B52" s="6"/>
      <c r="C52" s="6"/>
      <c r="D52" s="3">
        <f>D54-D53</f>
        <v>12354</v>
      </c>
      <c r="E52" s="3"/>
      <c r="F52" s="3">
        <f>F54-F53</f>
        <v>-27491</v>
      </c>
      <c r="G52" s="3"/>
      <c r="H52" s="3">
        <f>H54-H53</f>
        <v>-16692</v>
      </c>
      <c r="I52" s="3"/>
      <c r="J52" s="3">
        <f>J54-J53</f>
        <v>-119419</v>
      </c>
    </row>
    <row r="53" spans="1:10" ht="20.100000000000001" customHeight="1">
      <c r="A53" s="4" t="s">
        <v>58</v>
      </c>
      <c r="B53" s="63"/>
      <c r="C53" s="63"/>
      <c r="D53" s="9">
        <v>0</v>
      </c>
      <c r="E53" s="3"/>
      <c r="F53" s="9">
        <v>0</v>
      </c>
      <c r="G53" s="3"/>
      <c r="H53" s="9">
        <v>0</v>
      </c>
      <c r="I53" s="3"/>
      <c r="J53" s="9">
        <v>0</v>
      </c>
    </row>
    <row r="54" spans="1:10" ht="20.100000000000001" customHeight="1" thickBot="1">
      <c r="A54" s="2" t="s">
        <v>245</v>
      </c>
      <c r="B54" s="63"/>
      <c r="C54" s="63"/>
      <c r="D54" s="10">
        <f>+D27</f>
        <v>12354</v>
      </c>
      <c r="E54" s="11"/>
      <c r="F54" s="10">
        <f>+F27</f>
        <v>-27491</v>
      </c>
      <c r="G54" s="11"/>
      <c r="H54" s="10">
        <f>+H27</f>
        <v>-16692</v>
      </c>
      <c r="I54" s="11"/>
      <c r="J54" s="10">
        <f>+J27</f>
        <v>-119419</v>
      </c>
    </row>
    <row r="55" spans="1:10" ht="20.100000000000001" customHeight="1" thickTop="1">
      <c r="A55" s="2"/>
      <c r="B55" s="63"/>
      <c r="C55" s="63"/>
      <c r="D55" s="12"/>
      <c r="E55" s="3"/>
      <c r="F55" s="12"/>
      <c r="G55" s="3"/>
      <c r="H55" s="12"/>
      <c r="I55" s="3"/>
      <c r="J55" s="12"/>
    </row>
    <row r="56" spans="1:10" ht="20.100000000000001" customHeight="1">
      <c r="A56" s="2" t="s">
        <v>248</v>
      </c>
      <c r="B56" s="6"/>
      <c r="C56" s="6"/>
      <c r="D56" s="7"/>
      <c r="E56" s="8"/>
      <c r="F56" s="7"/>
      <c r="G56" s="8"/>
      <c r="H56" s="7"/>
      <c r="I56" s="8"/>
      <c r="J56" s="7"/>
    </row>
    <row r="57" spans="1:10" ht="20.100000000000001" customHeight="1">
      <c r="A57" s="4" t="s">
        <v>120</v>
      </c>
      <c r="B57" s="6"/>
      <c r="C57" s="6"/>
      <c r="D57" s="3">
        <f>D59-D58</f>
        <v>11909</v>
      </c>
      <c r="E57" s="3"/>
      <c r="F57" s="3">
        <f>F59-F58</f>
        <v>-27040</v>
      </c>
      <c r="G57" s="3"/>
      <c r="H57" s="3">
        <f>H59-H58</f>
        <v>-17137</v>
      </c>
      <c r="I57" s="3"/>
      <c r="J57" s="3">
        <f>J59-J58</f>
        <v>-118968</v>
      </c>
    </row>
    <row r="58" spans="1:10" ht="20.100000000000001" customHeight="1">
      <c r="A58" s="4" t="s">
        <v>58</v>
      </c>
      <c r="B58" s="63"/>
      <c r="C58" s="63"/>
      <c r="D58" s="9">
        <v>0</v>
      </c>
      <c r="E58" s="3"/>
      <c r="F58" s="9">
        <v>0</v>
      </c>
      <c r="G58" s="3"/>
      <c r="H58" s="9">
        <v>0</v>
      </c>
      <c r="I58" s="3"/>
      <c r="J58" s="9">
        <v>0</v>
      </c>
    </row>
    <row r="59" spans="1:10" ht="20.100000000000001" customHeight="1" thickBot="1">
      <c r="A59" s="2" t="s">
        <v>249</v>
      </c>
      <c r="B59" s="63"/>
      <c r="C59" s="63"/>
      <c r="D59" s="10">
        <f>+D40</f>
        <v>11909</v>
      </c>
      <c r="E59" s="11"/>
      <c r="F59" s="10">
        <f>+F40</f>
        <v>-27040</v>
      </c>
      <c r="G59" s="11"/>
      <c r="H59" s="10">
        <f>+H40</f>
        <v>-17137</v>
      </c>
      <c r="I59" s="11"/>
      <c r="J59" s="10">
        <f>+J40</f>
        <v>-118968</v>
      </c>
    </row>
    <row r="60" spans="1:10" ht="20.100000000000001" customHeight="1" thickTop="1">
      <c r="A60" s="2"/>
      <c r="B60" s="63"/>
      <c r="C60" s="63"/>
      <c r="D60" s="13"/>
      <c r="E60" s="11"/>
      <c r="F60" s="13"/>
      <c r="G60" s="11"/>
      <c r="H60" s="13"/>
      <c r="I60" s="11"/>
      <c r="J60" s="13"/>
    </row>
    <row r="61" spans="1:10" ht="20.100000000000001" customHeight="1">
      <c r="A61" s="2" t="s">
        <v>250</v>
      </c>
      <c r="B61" s="63"/>
      <c r="C61" s="63"/>
      <c r="D61" s="14"/>
      <c r="E61" s="8"/>
      <c r="F61" s="7"/>
      <c r="G61" s="8"/>
      <c r="H61" s="7"/>
      <c r="I61" s="8"/>
      <c r="J61" s="7"/>
    </row>
    <row r="62" spans="1:10" ht="20.100000000000001" customHeight="1" thickBot="1">
      <c r="A62" s="4" t="s">
        <v>59</v>
      </c>
      <c r="B62" s="63">
        <v>34</v>
      </c>
      <c r="C62" s="63"/>
      <c r="D62" s="128">
        <v>5.0000000000000002E-5</v>
      </c>
      <c r="E62" s="15"/>
      <c r="F62" s="153">
        <v>-1.1E-4</v>
      </c>
      <c r="G62" s="15"/>
      <c r="H62" s="129">
        <v>-6.9999999999999994E-5</v>
      </c>
      <c r="I62" s="15"/>
      <c r="J62" s="153">
        <v>-4.8000000000000001E-4</v>
      </c>
    </row>
    <row r="63" spans="1:10" ht="15.75" thickTop="1">
      <c r="A63" s="4"/>
      <c r="B63" s="1"/>
      <c r="C63" s="1"/>
      <c r="D63" s="1"/>
      <c r="E63" s="1"/>
      <c r="F63" s="1"/>
      <c r="G63" s="1"/>
      <c r="H63" s="1"/>
      <c r="I63" s="1"/>
      <c r="J63" s="1"/>
    </row>
  </sheetData>
  <sheetProtection password="F7ED" sheet="1" objects="1" scenarios="1"/>
  <mergeCells count="18">
    <mergeCell ref="D4:F4"/>
    <mergeCell ref="H4:J4"/>
    <mergeCell ref="D5:F5"/>
    <mergeCell ref="H5:J5"/>
    <mergeCell ref="D44:F44"/>
    <mergeCell ref="H44:J44"/>
    <mergeCell ref="D6:F6"/>
    <mergeCell ref="H6:J6"/>
    <mergeCell ref="D7:F7"/>
    <mergeCell ref="H7:J7"/>
    <mergeCell ref="D9:J9"/>
    <mergeCell ref="D47:F47"/>
    <mergeCell ref="H47:J47"/>
    <mergeCell ref="D49:J49"/>
    <mergeCell ref="D45:F45"/>
    <mergeCell ref="H45:J45"/>
    <mergeCell ref="D46:F46"/>
    <mergeCell ref="H46:J46"/>
  </mergeCells>
  <pageMargins left="0.6692913385826772" right="0.23622047244094491" top="0.51181102362204722" bottom="0.55118110236220474" header="0.31496062992125984" footer="0.31496062992125984"/>
  <pageSetup paperSize="9" scale="83" firstPageNumber="8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4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W59"/>
  <sheetViews>
    <sheetView view="pageBreakPreview" topLeftCell="A4" zoomScale="80" zoomScaleNormal="80" zoomScaleSheetLayoutView="80" workbookViewId="0">
      <selection activeCell="S7" sqref="S7"/>
    </sheetView>
  </sheetViews>
  <sheetFormatPr defaultColWidth="9" defaultRowHeight="15"/>
  <cols>
    <col min="1" max="1" width="2.625" style="17" customWidth="1"/>
    <col min="2" max="2" width="42.25" style="17" customWidth="1"/>
    <col min="3" max="3" width="6.625" style="17" customWidth="1"/>
    <col min="4" max="4" width="1.625" style="17" customWidth="1"/>
    <col min="5" max="5" width="13" style="17" customWidth="1"/>
    <col min="6" max="6" width="1.125" style="17" customWidth="1"/>
    <col min="7" max="7" width="12.25" style="17" customWidth="1"/>
    <col min="8" max="8" width="1.125" style="17" customWidth="1"/>
    <col min="9" max="9" width="13.125" style="17" customWidth="1"/>
    <col min="10" max="10" width="1.125" style="17" customWidth="1"/>
    <col min="11" max="11" width="12.375" style="17" customWidth="1"/>
    <col min="12" max="12" width="1.125" style="17" customWidth="1"/>
    <col min="13" max="13" width="12" style="17" bestFit="1" customWidth="1"/>
    <col min="14" max="14" width="1.125" style="17" customWidth="1"/>
    <col min="15" max="15" width="12.875" style="17" customWidth="1"/>
    <col min="16" max="16" width="1.125" style="17" customWidth="1"/>
    <col min="17" max="17" width="15.875" style="17" customWidth="1"/>
    <col min="18" max="18" width="1.125" style="17" customWidth="1"/>
    <col min="19" max="19" width="12.5" style="17" customWidth="1"/>
    <col min="20" max="20" width="1.125" style="17" customWidth="1"/>
    <col min="21" max="21" width="12.875" style="17" customWidth="1"/>
    <col min="22" max="22" width="1.125" style="17" customWidth="1"/>
    <col min="23" max="23" width="16.125" style="17" customWidth="1"/>
    <col min="24" max="16384" width="9" style="17"/>
  </cols>
  <sheetData>
    <row r="1" spans="1:23" ht="18" customHeight="1">
      <c r="A1" s="2" t="s">
        <v>0</v>
      </c>
      <c r="B1" s="2"/>
      <c r="C1" s="2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</row>
    <row r="2" spans="1:23" ht="18" customHeight="1">
      <c r="A2" s="2" t="s">
        <v>158</v>
      </c>
      <c r="B2" s="2"/>
      <c r="C2" s="2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</row>
    <row r="3" spans="1:23" ht="18" customHeight="1">
      <c r="A3" s="2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</row>
    <row r="4" spans="1:23" ht="18" customHeight="1">
      <c r="A4" s="2"/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8" customHeight="1">
      <c r="A5" s="18"/>
      <c r="B5" s="18"/>
      <c r="C5" s="22"/>
      <c r="D5" s="23"/>
      <c r="E5" s="163" t="s">
        <v>2</v>
      </c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</row>
    <row r="6" spans="1:23" ht="18" customHeight="1">
      <c r="A6" s="18"/>
      <c r="B6" s="18"/>
      <c r="C6" s="22"/>
      <c r="D6" s="23"/>
      <c r="E6" s="23"/>
      <c r="F6" s="23"/>
      <c r="G6" s="23"/>
      <c r="H6" s="23"/>
      <c r="I6" s="28" t="s">
        <v>138</v>
      </c>
      <c r="J6" s="29"/>
      <c r="K6" s="30" t="s">
        <v>122</v>
      </c>
      <c r="L6" s="29"/>
      <c r="M6" s="21"/>
      <c r="N6" s="21"/>
      <c r="O6" s="21"/>
      <c r="P6" s="29"/>
      <c r="Q6" s="65" t="s">
        <v>143</v>
      </c>
      <c r="R6" s="29"/>
      <c r="S6" s="21"/>
      <c r="T6" s="29"/>
      <c r="U6" s="29"/>
      <c r="V6" s="29"/>
      <c r="W6" s="29"/>
    </row>
    <row r="7" spans="1:23" ht="18" customHeight="1">
      <c r="A7" s="18"/>
      <c r="B7" s="18"/>
      <c r="C7" s="21"/>
      <c r="D7" s="21"/>
      <c r="E7" s="21"/>
      <c r="F7" s="31"/>
      <c r="G7" s="21"/>
      <c r="H7" s="31"/>
      <c r="I7" s="30" t="s">
        <v>139</v>
      </c>
      <c r="J7" s="30"/>
      <c r="K7" s="28" t="s">
        <v>123</v>
      </c>
      <c r="L7" s="30"/>
      <c r="M7" s="167" t="s">
        <v>60</v>
      </c>
      <c r="N7" s="167"/>
      <c r="O7" s="167"/>
      <c r="P7" s="31"/>
      <c r="Q7" s="65" t="s">
        <v>144</v>
      </c>
      <c r="R7" s="30"/>
      <c r="S7" s="30" t="s">
        <v>63</v>
      </c>
      <c r="T7" s="21"/>
      <c r="U7" s="21"/>
      <c r="V7" s="21"/>
      <c r="W7" s="21"/>
    </row>
    <row r="8" spans="1:23" ht="18" customHeight="1">
      <c r="A8" s="18"/>
      <c r="B8" s="18"/>
      <c r="C8" s="32"/>
      <c r="D8" s="63"/>
      <c r="E8" s="33" t="s">
        <v>61</v>
      </c>
      <c r="F8" s="34"/>
      <c r="G8" s="30" t="s">
        <v>124</v>
      </c>
      <c r="H8" s="28"/>
      <c r="I8" s="30" t="s">
        <v>140</v>
      </c>
      <c r="J8" s="28"/>
      <c r="K8" s="28" t="s">
        <v>141</v>
      </c>
      <c r="L8" s="28"/>
      <c r="M8" s="28"/>
      <c r="N8" s="28"/>
      <c r="O8" s="21"/>
      <c r="P8" s="34"/>
      <c r="Q8" s="35" t="s">
        <v>104</v>
      </c>
      <c r="R8" s="28"/>
      <c r="S8" s="30" t="s">
        <v>102</v>
      </c>
      <c r="T8" s="30"/>
      <c r="U8" s="23"/>
      <c r="V8" s="31"/>
      <c r="W8" s="5"/>
    </row>
    <row r="9" spans="1:23" ht="18" customHeight="1">
      <c r="A9" s="18"/>
      <c r="B9" s="18"/>
      <c r="C9" s="32"/>
      <c r="D9" s="63"/>
      <c r="E9" s="36" t="s">
        <v>121</v>
      </c>
      <c r="F9" s="31"/>
      <c r="G9" s="28" t="s">
        <v>168</v>
      </c>
      <c r="H9" s="30"/>
      <c r="I9" s="30" t="s">
        <v>68</v>
      </c>
      <c r="J9" s="30"/>
      <c r="K9" s="30" t="s">
        <v>142</v>
      </c>
      <c r="L9" s="30"/>
      <c r="M9" s="21"/>
      <c r="N9" s="30"/>
      <c r="O9" s="28" t="s">
        <v>146</v>
      </c>
      <c r="P9" s="31"/>
      <c r="Q9" s="30" t="s">
        <v>99</v>
      </c>
      <c r="R9" s="30"/>
      <c r="S9" s="30" t="s">
        <v>125</v>
      </c>
      <c r="T9" s="28"/>
      <c r="U9" s="65" t="s">
        <v>65</v>
      </c>
      <c r="V9" s="34"/>
      <c r="W9" s="105" t="s">
        <v>103</v>
      </c>
    </row>
    <row r="10" spans="1:23" ht="18" customHeight="1">
      <c r="A10" s="18"/>
      <c r="B10" s="18"/>
      <c r="C10" s="37" t="s">
        <v>5</v>
      </c>
      <c r="D10" s="63"/>
      <c r="E10" s="33" t="s">
        <v>66</v>
      </c>
      <c r="F10" s="31"/>
      <c r="G10" s="30" t="s">
        <v>167</v>
      </c>
      <c r="H10" s="30"/>
      <c r="I10" s="30" t="s">
        <v>67</v>
      </c>
      <c r="J10" s="30"/>
      <c r="K10" s="30" t="s">
        <v>186</v>
      </c>
      <c r="L10" s="30"/>
      <c r="M10" s="65" t="s">
        <v>69</v>
      </c>
      <c r="N10" s="30"/>
      <c r="O10" s="30" t="s">
        <v>101</v>
      </c>
      <c r="P10" s="31"/>
      <c r="Q10" s="28" t="s">
        <v>100</v>
      </c>
      <c r="R10" s="30"/>
      <c r="S10" s="28" t="s">
        <v>126</v>
      </c>
      <c r="T10" s="30"/>
      <c r="U10" s="65" t="s">
        <v>70</v>
      </c>
      <c r="V10" s="31"/>
      <c r="W10" s="104" t="s">
        <v>104</v>
      </c>
    </row>
    <row r="11" spans="1:23" ht="18" customHeight="1">
      <c r="A11" s="18"/>
      <c r="B11" s="18"/>
      <c r="C11" s="37"/>
      <c r="D11" s="103"/>
      <c r="E11" s="166" t="s">
        <v>150</v>
      </c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</row>
    <row r="12" spans="1:23" s="21" customFormat="1" ht="18" customHeight="1">
      <c r="A12" s="2" t="s">
        <v>207</v>
      </c>
      <c r="B12" s="2"/>
      <c r="C12" s="6"/>
      <c r="D12" s="122"/>
      <c r="E12" s="25"/>
      <c r="F12" s="26"/>
      <c r="G12" s="25"/>
      <c r="H12" s="25"/>
      <c r="I12" s="25"/>
      <c r="J12" s="27"/>
      <c r="K12" s="27"/>
      <c r="L12" s="27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</row>
    <row r="13" spans="1:23" s="21" customFormat="1" ht="18" customHeight="1">
      <c r="A13" s="2"/>
      <c r="B13" s="2"/>
      <c r="C13" s="6"/>
      <c r="D13" s="122"/>
      <c r="E13" s="25"/>
      <c r="F13" s="26"/>
      <c r="G13" s="25"/>
      <c r="H13" s="25"/>
      <c r="I13" s="25"/>
      <c r="J13" s="27"/>
      <c r="K13" s="27"/>
      <c r="L13" s="27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</row>
    <row r="14" spans="1:23" s="21" customFormat="1" ht="18" customHeight="1">
      <c r="A14" s="2" t="s">
        <v>159</v>
      </c>
      <c r="B14" s="2"/>
      <c r="C14" s="19"/>
      <c r="D14" s="20"/>
      <c r="E14" s="38">
        <v>2493358</v>
      </c>
      <c r="F14" s="39"/>
      <c r="G14" s="38">
        <v>1421843</v>
      </c>
      <c r="H14" s="38"/>
      <c r="I14" s="38">
        <v>464905</v>
      </c>
      <c r="J14" s="39"/>
      <c r="K14" s="39">
        <v>-369648</v>
      </c>
      <c r="L14" s="39"/>
      <c r="M14" s="38">
        <v>2096</v>
      </c>
      <c r="N14" s="39"/>
      <c r="O14" s="38">
        <v>-2870718</v>
      </c>
      <c r="P14" s="39"/>
      <c r="Q14" s="38">
        <v>1211</v>
      </c>
      <c r="R14" s="38"/>
      <c r="S14" s="38">
        <f>SUM(E14:Q14)</f>
        <v>1143047</v>
      </c>
      <c r="T14" s="38"/>
      <c r="U14" s="38">
        <v>0</v>
      </c>
      <c r="V14" s="39"/>
      <c r="W14" s="38">
        <f>SUM(S14:U14)</f>
        <v>1143047</v>
      </c>
    </row>
    <row r="15" spans="1:23" s="21" customFormat="1" ht="18" customHeight="1">
      <c r="A15" s="2"/>
      <c r="B15" s="2"/>
      <c r="C15" s="19"/>
      <c r="D15" s="20"/>
      <c r="E15" s="38"/>
      <c r="F15" s="39"/>
      <c r="G15" s="38"/>
      <c r="H15" s="38"/>
      <c r="I15" s="38"/>
      <c r="J15" s="39"/>
      <c r="K15" s="39"/>
      <c r="L15" s="39"/>
      <c r="M15" s="38"/>
      <c r="N15" s="39"/>
      <c r="O15" s="38"/>
      <c r="P15" s="39"/>
      <c r="Q15" s="38"/>
      <c r="R15" s="38"/>
      <c r="S15" s="38"/>
      <c r="T15" s="38"/>
      <c r="U15" s="38"/>
      <c r="V15" s="39"/>
      <c r="W15" s="38"/>
    </row>
    <row r="16" spans="1:23" ht="18" customHeight="1">
      <c r="A16" s="19" t="s">
        <v>212</v>
      </c>
      <c r="B16" s="19"/>
      <c r="C16" s="22"/>
      <c r="D16" s="23"/>
      <c r="E16" s="141"/>
      <c r="F16" s="141"/>
      <c r="G16" s="142"/>
      <c r="H16" s="142"/>
      <c r="I16" s="142"/>
      <c r="J16" s="142"/>
      <c r="K16" s="142"/>
      <c r="L16" s="142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</row>
    <row r="17" spans="1:23" ht="18" customHeight="1">
      <c r="A17" s="19"/>
      <c r="B17" s="19" t="s">
        <v>213</v>
      </c>
      <c r="C17" s="22"/>
      <c r="D17" s="23"/>
      <c r="E17" s="141"/>
      <c r="F17" s="141"/>
      <c r="G17" s="141"/>
      <c r="H17" s="141"/>
      <c r="I17" s="141"/>
      <c r="J17" s="141"/>
      <c r="K17" s="141"/>
      <c r="L17" s="141"/>
      <c r="M17" s="142"/>
      <c r="N17" s="142"/>
      <c r="O17" s="143"/>
      <c r="P17" s="141"/>
      <c r="Q17" s="141"/>
      <c r="R17" s="141"/>
      <c r="S17" s="141"/>
      <c r="T17" s="141"/>
      <c r="U17" s="141"/>
      <c r="V17" s="141"/>
      <c r="W17" s="141"/>
    </row>
    <row r="18" spans="1:23" ht="18" customHeight="1">
      <c r="A18" s="19"/>
      <c r="B18" s="19" t="s">
        <v>214</v>
      </c>
      <c r="C18" s="22"/>
      <c r="D18" s="23"/>
      <c r="E18" s="141"/>
      <c r="F18" s="141"/>
      <c r="G18" s="141"/>
      <c r="H18" s="141"/>
      <c r="I18" s="141"/>
      <c r="J18" s="141"/>
      <c r="K18" s="141"/>
      <c r="L18" s="141"/>
      <c r="M18" s="142"/>
      <c r="N18" s="142"/>
      <c r="O18" s="143"/>
      <c r="P18" s="141"/>
      <c r="Q18" s="141"/>
      <c r="R18" s="141"/>
      <c r="S18" s="141"/>
      <c r="T18" s="141"/>
      <c r="U18" s="141"/>
      <c r="V18" s="141"/>
      <c r="W18" s="141"/>
    </row>
    <row r="19" spans="1:23" ht="18" customHeight="1">
      <c r="A19" s="18"/>
      <c r="B19" s="1" t="s">
        <v>210</v>
      </c>
      <c r="C19" s="135">
        <v>32</v>
      </c>
      <c r="D19" s="23"/>
      <c r="E19" s="144">
        <v>97</v>
      </c>
      <c r="F19" s="145"/>
      <c r="G19" s="144">
        <v>342</v>
      </c>
      <c r="H19" s="145"/>
      <c r="I19" s="144">
        <v>0</v>
      </c>
      <c r="J19" s="145"/>
      <c r="K19" s="144">
        <v>0</v>
      </c>
      <c r="L19" s="145"/>
      <c r="M19" s="144">
        <v>0</v>
      </c>
      <c r="N19" s="145"/>
      <c r="O19" s="144">
        <v>0</v>
      </c>
      <c r="P19" s="145"/>
      <c r="Q19" s="144">
        <v>0</v>
      </c>
      <c r="R19" s="145"/>
      <c r="S19" s="144">
        <f>SUM(E19:Q19)</f>
        <v>439</v>
      </c>
      <c r="T19" s="145"/>
      <c r="U19" s="144">
        <v>0</v>
      </c>
      <c r="V19" s="145"/>
      <c r="W19" s="144">
        <f>SUM(S19:V19)</f>
        <v>439</v>
      </c>
    </row>
    <row r="20" spans="1:23" ht="18" customHeight="1">
      <c r="A20" s="18"/>
      <c r="B20" s="19" t="s">
        <v>255</v>
      </c>
      <c r="C20" s="23"/>
      <c r="D20" s="23"/>
      <c r="E20" s="146">
        <f>SUM(E19:E19)</f>
        <v>97</v>
      </c>
      <c r="F20" s="147"/>
      <c r="G20" s="146">
        <f>SUM(G19:G19)</f>
        <v>342</v>
      </c>
      <c r="H20" s="147"/>
      <c r="I20" s="146">
        <f>SUM(I19:I19)</f>
        <v>0</v>
      </c>
      <c r="J20" s="147"/>
      <c r="K20" s="146">
        <f>SUM(K19:K19)</f>
        <v>0</v>
      </c>
      <c r="L20" s="147"/>
      <c r="M20" s="146">
        <f>SUM(M19:M19)</f>
        <v>0</v>
      </c>
      <c r="N20" s="147"/>
      <c r="O20" s="146">
        <f>SUM(O19:O19)</f>
        <v>0</v>
      </c>
      <c r="P20" s="147"/>
      <c r="Q20" s="146">
        <f>SUM(Q19:Q19)</f>
        <v>0</v>
      </c>
      <c r="R20" s="148"/>
      <c r="S20" s="146">
        <f>SUM(S19:S19)</f>
        <v>439</v>
      </c>
      <c r="T20" s="148"/>
      <c r="U20" s="146">
        <f>SUM(U19:U19)</f>
        <v>0</v>
      </c>
      <c r="V20" s="147"/>
      <c r="W20" s="146">
        <f>SUM(W19:W19)</f>
        <v>439</v>
      </c>
    </row>
    <row r="21" spans="1:23" ht="18" customHeight="1">
      <c r="A21" s="24" t="s">
        <v>211</v>
      </c>
      <c r="B21" s="23"/>
      <c r="C21" s="23"/>
      <c r="D21" s="23"/>
      <c r="E21" s="148"/>
      <c r="F21" s="147"/>
      <c r="G21" s="148"/>
      <c r="H21" s="147"/>
      <c r="I21" s="148"/>
      <c r="J21" s="147"/>
      <c r="K21" s="147"/>
      <c r="L21" s="147"/>
      <c r="M21" s="148"/>
      <c r="N21" s="147"/>
      <c r="O21" s="148"/>
      <c r="P21" s="147"/>
      <c r="Q21" s="148"/>
      <c r="R21" s="148"/>
      <c r="S21" s="148"/>
      <c r="T21" s="148"/>
      <c r="U21" s="148"/>
      <c r="V21" s="147"/>
      <c r="W21" s="148"/>
    </row>
    <row r="22" spans="1:23" ht="18" customHeight="1">
      <c r="A22" s="18"/>
      <c r="B22" s="19" t="s">
        <v>209</v>
      </c>
      <c r="C22" s="22"/>
      <c r="D22" s="23"/>
      <c r="E22" s="146">
        <f>SUM(E20)</f>
        <v>97</v>
      </c>
      <c r="F22" s="147"/>
      <c r="G22" s="146">
        <f>SUM(G20)</f>
        <v>342</v>
      </c>
      <c r="H22" s="147"/>
      <c r="I22" s="146">
        <f>SUM(I20)</f>
        <v>0</v>
      </c>
      <c r="J22" s="147"/>
      <c r="K22" s="146">
        <f>SUM(K20)</f>
        <v>0</v>
      </c>
      <c r="L22" s="147"/>
      <c r="M22" s="146">
        <f>SUM(M20)</f>
        <v>0</v>
      </c>
      <c r="N22" s="147"/>
      <c r="O22" s="146">
        <f>SUM(O20)</f>
        <v>0</v>
      </c>
      <c r="P22" s="147"/>
      <c r="Q22" s="146">
        <f>SUM(Q20)</f>
        <v>0</v>
      </c>
      <c r="R22" s="148"/>
      <c r="S22" s="146">
        <f>SUM(S20)</f>
        <v>439</v>
      </c>
      <c r="T22" s="148"/>
      <c r="U22" s="146">
        <f>SUM(U20)</f>
        <v>0</v>
      </c>
      <c r="V22" s="147"/>
      <c r="W22" s="146">
        <f>SUM(W20)</f>
        <v>439</v>
      </c>
    </row>
    <row r="23" spans="1:23" ht="18" customHeight="1">
      <c r="A23" s="18"/>
      <c r="B23" s="19"/>
      <c r="C23" s="22"/>
      <c r="D23" s="23"/>
      <c r="E23" s="149"/>
      <c r="F23" s="150"/>
      <c r="G23" s="149"/>
      <c r="H23" s="150"/>
      <c r="I23" s="149"/>
      <c r="J23" s="150"/>
      <c r="K23" s="150"/>
      <c r="L23" s="150"/>
      <c r="M23" s="149"/>
      <c r="N23" s="150"/>
      <c r="O23" s="149"/>
      <c r="P23" s="150"/>
      <c r="Q23" s="149"/>
      <c r="R23" s="149"/>
      <c r="S23" s="149"/>
      <c r="T23" s="149"/>
      <c r="U23" s="149"/>
      <c r="V23" s="150"/>
      <c r="W23" s="149"/>
    </row>
    <row r="24" spans="1:23" s="21" customFormat="1" ht="18" customHeight="1">
      <c r="A24" s="2" t="s">
        <v>156</v>
      </c>
      <c r="B24" s="4"/>
      <c r="C24" s="120"/>
      <c r="D24" s="22"/>
      <c r="E24" s="40"/>
      <c r="F24" s="41"/>
      <c r="G24" s="40"/>
      <c r="H24" s="26"/>
      <c r="I24" s="40"/>
      <c r="J24" s="26"/>
      <c r="K24" s="26"/>
      <c r="L24" s="26"/>
      <c r="M24" s="41"/>
      <c r="N24" s="26"/>
      <c r="O24" s="41"/>
      <c r="P24" s="26"/>
      <c r="Q24" s="41"/>
      <c r="R24" s="41"/>
      <c r="S24" s="41"/>
      <c r="T24" s="41"/>
      <c r="U24" s="41"/>
      <c r="V24" s="26"/>
      <c r="W24" s="42"/>
    </row>
    <row r="25" spans="1:23" s="21" customFormat="1" ht="18" customHeight="1">
      <c r="A25" s="2"/>
      <c r="B25" s="4" t="s">
        <v>169</v>
      </c>
      <c r="C25" s="120"/>
      <c r="D25" s="22"/>
      <c r="E25" s="40">
        <v>0</v>
      </c>
      <c r="F25" s="41"/>
      <c r="G25" s="40">
        <v>0</v>
      </c>
      <c r="H25" s="41"/>
      <c r="I25" s="40">
        <v>0</v>
      </c>
      <c r="J25" s="26"/>
      <c r="K25" s="40">
        <v>0</v>
      </c>
      <c r="L25" s="26"/>
      <c r="M25" s="43">
        <v>0</v>
      </c>
      <c r="N25" s="44"/>
      <c r="O25" s="44">
        <v>-27491</v>
      </c>
      <c r="P25" s="26"/>
      <c r="Q25" s="26">
        <v>0</v>
      </c>
      <c r="R25" s="26"/>
      <c r="S25" s="26">
        <v>-27491</v>
      </c>
      <c r="T25" s="26"/>
      <c r="U25" s="26">
        <v>0</v>
      </c>
      <c r="V25" s="26"/>
      <c r="W25" s="26">
        <f t="shared" ref="W25:W27" si="0">SUM(S25:U25)</f>
        <v>-27491</v>
      </c>
    </row>
    <row r="26" spans="1:23" s="21" customFormat="1" ht="18" customHeight="1">
      <c r="A26" s="2"/>
      <c r="B26" s="4" t="s">
        <v>57</v>
      </c>
      <c r="C26" s="120">
        <v>11</v>
      </c>
      <c r="D26" s="22"/>
      <c r="E26" s="40">
        <v>0</v>
      </c>
      <c r="F26" s="41"/>
      <c r="G26" s="40">
        <v>0</v>
      </c>
      <c r="H26" s="41"/>
      <c r="I26" s="40">
        <v>0</v>
      </c>
      <c r="J26" s="26"/>
      <c r="K26" s="40">
        <v>0</v>
      </c>
      <c r="L26" s="26"/>
      <c r="M26" s="43">
        <v>0</v>
      </c>
      <c r="N26" s="44"/>
      <c r="O26" s="44">
        <v>0</v>
      </c>
      <c r="P26" s="26"/>
      <c r="Q26" s="26">
        <v>451</v>
      </c>
      <c r="R26" s="26"/>
      <c r="S26" s="44">
        <v>451</v>
      </c>
      <c r="T26" s="26"/>
      <c r="U26" s="26">
        <v>0</v>
      </c>
      <c r="V26" s="26"/>
      <c r="W26" s="26">
        <f t="shared" si="0"/>
        <v>451</v>
      </c>
    </row>
    <row r="27" spans="1:23" s="21" customFormat="1" ht="18" customHeight="1">
      <c r="A27" s="2" t="s">
        <v>156</v>
      </c>
      <c r="B27" s="2"/>
      <c r="C27" s="6"/>
      <c r="D27" s="20"/>
      <c r="E27" s="45">
        <v>0</v>
      </c>
      <c r="F27" s="46"/>
      <c r="G27" s="45">
        <v>0</v>
      </c>
      <c r="H27" s="39"/>
      <c r="I27" s="45">
        <v>0</v>
      </c>
      <c r="J27" s="39"/>
      <c r="K27" s="45">
        <v>0</v>
      </c>
      <c r="L27" s="39"/>
      <c r="M27" s="45">
        <v>0</v>
      </c>
      <c r="N27" s="39"/>
      <c r="O27" s="45">
        <f>SUM(O25:O26)</f>
        <v>-27491</v>
      </c>
      <c r="P27" s="39"/>
      <c r="Q27" s="45">
        <f>SUM(Q25:Q26)</f>
        <v>451</v>
      </c>
      <c r="R27" s="38"/>
      <c r="S27" s="45">
        <f t="shared" ref="S27" si="1">SUM(E27:Q27)</f>
        <v>-27040</v>
      </c>
      <c r="T27" s="38"/>
      <c r="U27" s="45">
        <f>SUM(U25:U26)</f>
        <v>0</v>
      </c>
      <c r="V27" s="39"/>
      <c r="W27" s="45">
        <f t="shared" si="0"/>
        <v>-27040</v>
      </c>
    </row>
    <row r="28" spans="1:23" s="21" customFormat="1" ht="18" customHeight="1">
      <c r="A28" s="2"/>
      <c r="B28" s="2"/>
      <c r="C28" s="6"/>
      <c r="D28" s="20"/>
      <c r="E28" s="96"/>
      <c r="F28" s="46"/>
      <c r="G28" s="96"/>
      <c r="H28" s="39"/>
      <c r="I28" s="96"/>
      <c r="J28" s="39"/>
      <c r="K28" s="96"/>
      <c r="L28" s="39"/>
      <c r="M28" s="96"/>
      <c r="N28" s="39"/>
      <c r="O28" s="96"/>
      <c r="P28" s="39"/>
      <c r="Q28" s="96"/>
      <c r="R28" s="38"/>
      <c r="S28" s="96"/>
      <c r="T28" s="38"/>
      <c r="U28" s="96"/>
      <c r="V28" s="39"/>
      <c r="W28" s="96"/>
    </row>
    <row r="29" spans="1:23" s="21" customFormat="1" ht="18" customHeight="1" thickBot="1">
      <c r="A29" s="2" t="s">
        <v>208</v>
      </c>
      <c r="B29" s="2"/>
      <c r="C29" s="6"/>
      <c r="D29" s="122"/>
      <c r="E29" s="61">
        <f>SUM(E14,E27,E22)</f>
        <v>2493455</v>
      </c>
      <c r="F29" s="39"/>
      <c r="G29" s="61">
        <f>SUM(G14,G27,G22)</f>
        <v>1422185</v>
      </c>
      <c r="H29" s="42"/>
      <c r="I29" s="61">
        <f>SUM(I14,I27,I22)</f>
        <v>464905</v>
      </c>
      <c r="J29" s="47"/>
      <c r="K29" s="61">
        <f>SUM(K14,K27,K22)</f>
        <v>-369648</v>
      </c>
      <c r="L29" s="47"/>
      <c r="M29" s="61">
        <f>SUM(M14,M27,M22)</f>
        <v>2096</v>
      </c>
      <c r="N29" s="42"/>
      <c r="O29" s="61">
        <f>SUM(O14,O27,O22)</f>
        <v>-2898209</v>
      </c>
      <c r="P29" s="42"/>
      <c r="Q29" s="61">
        <f>SUM(Q14,Q27,Q22)</f>
        <v>1662</v>
      </c>
      <c r="R29" s="42"/>
      <c r="S29" s="61">
        <f>SUM(S14,S27,S22)</f>
        <v>1116446</v>
      </c>
      <c r="T29" s="42"/>
      <c r="U29" s="61">
        <f>SUM(U14,U27,U22)</f>
        <v>0</v>
      </c>
      <c r="V29" s="42"/>
      <c r="W29" s="61">
        <f>SUM(W14,W27,W22)</f>
        <v>1116446</v>
      </c>
    </row>
    <row r="30" spans="1:23" ht="18" customHeight="1" thickTop="1">
      <c r="A30" s="18"/>
      <c r="B30" s="18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</row>
    <row r="31" spans="1:23" ht="18" customHeight="1">
      <c r="A31" s="18"/>
      <c r="B31" s="18"/>
      <c r="C31" s="22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</row>
    <row r="32" spans="1:23" ht="18" customHeight="1">
      <c r="A32" s="18"/>
      <c r="B32" s="18"/>
      <c r="C32" s="22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</row>
    <row r="33" spans="1:23" ht="18" customHeight="1">
      <c r="A33" s="2" t="s">
        <v>0</v>
      </c>
      <c r="B33" s="2"/>
      <c r="C33" s="2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2"/>
    </row>
    <row r="34" spans="1:23" ht="18" customHeight="1">
      <c r="A34" s="2" t="s">
        <v>158</v>
      </c>
      <c r="B34" s="2"/>
      <c r="C34" s="2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2"/>
    </row>
    <row r="35" spans="1:23" ht="18" customHeight="1">
      <c r="A35" s="18"/>
      <c r="B35" s="18"/>
      <c r="C35" s="22"/>
      <c r="D35" s="23"/>
      <c r="E35" s="163" t="s">
        <v>2</v>
      </c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</row>
    <row r="36" spans="1:23" ht="18" customHeight="1">
      <c r="A36" s="18"/>
      <c r="B36" s="18"/>
      <c r="C36" s="22"/>
      <c r="D36" s="23"/>
      <c r="E36" s="23"/>
      <c r="F36" s="23"/>
      <c r="G36" s="23"/>
      <c r="H36" s="23"/>
      <c r="I36" s="28" t="s">
        <v>138</v>
      </c>
      <c r="J36" s="29"/>
      <c r="K36" s="30" t="s">
        <v>122</v>
      </c>
      <c r="L36" s="29"/>
      <c r="M36" s="21"/>
      <c r="N36" s="21"/>
      <c r="O36" s="21"/>
      <c r="P36" s="29"/>
      <c r="Q36" s="138" t="s">
        <v>143</v>
      </c>
      <c r="R36" s="29"/>
      <c r="S36" s="21"/>
      <c r="T36" s="29"/>
      <c r="U36" s="29"/>
      <c r="V36" s="29"/>
      <c r="W36" s="29"/>
    </row>
    <row r="37" spans="1:23" ht="18" customHeight="1">
      <c r="A37" s="18"/>
      <c r="B37" s="18"/>
      <c r="C37" s="21"/>
      <c r="D37" s="21"/>
      <c r="E37" s="21"/>
      <c r="F37" s="31"/>
      <c r="G37" s="21"/>
      <c r="H37" s="31"/>
      <c r="I37" s="30" t="s">
        <v>139</v>
      </c>
      <c r="J37" s="30"/>
      <c r="K37" s="28" t="s">
        <v>123</v>
      </c>
      <c r="L37" s="30"/>
      <c r="M37" s="167" t="s">
        <v>60</v>
      </c>
      <c r="N37" s="167"/>
      <c r="O37" s="167"/>
      <c r="P37" s="31"/>
      <c r="Q37" s="138" t="s">
        <v>144</v>
      </c>
      <c r="R37" s="30"/>
      <c r="S37" s="30" t="s">
        <v>63</v>
      </c>
      <c r="T37" s="21"/>
      <c r="U37" s="21"/>
      <c r="V37" s="21"/>
      <c r="W37" s="21"/>
    </row>
    <row r="38" spans="1:23" ht="18" customHeight="1">
      <c r="A38" s="18"/>
      <c r="B38" s="18"/>
      <c r="C38" s="32"/>
      <c r="D38" s="135"/>
      <c r="E38" s="33" t="s">
        <v>61</v>
      </c>
      <c r="F38" s="34"/>
      <c r="G38" s="30" t="s">
        <v>124</v>
      </c>
      <c r="H38" s="28"/>
      <c r="I38" s="30" t="s">
        <v>140</v>
      </c>
      <c r="J38" s="28"/>
      <c r="K38" s="28" t="s">
        <v>141</v>
      </c>
      <c r="L38" s="28"/>
      <c r="M38" s="28"/>
      <c r="N38" s="28"/>
      <c r="O38" s="21"/>
      <c r="P38" s="34"/>
      <c r="Q38" s="35" t="s">
        <v>104</v>
      </c>
      <c r="R38" s="28"/>
      <c r="S38" s="30" t="s">
        <v>102</v>
      </c>
      <c r="T38" s="30"/>
      <c r="U38" s="23"/>
      <c r="V38" s="31"/>
      <c r="W38" s="139"/>
    </row>
    <row r="39" spans="1:23" ht="18" customHeight="1">
      <c r="A39" s="18"/>
      <c r="B39" s="18"/>
      <c r="C39" s="32"/>
      <c r="D39" s="135"/>
      <c r="E39" s="36" t="s">
        <v>121</v>
      </c>
      <c r="F39" s="31"/>
      <c r="G39" s="28" t="s">
        <v>168</v>
      </c>
      <c r="H39" s="30"/>
      <c r="I39" s="30" t="s">
        <v>68</v>
      </c>
      <c r="J39" s="30"/>
      <c r="K39" s="30" t="s">
        <v>142</v>
      </c>
      <c r="L39" s="30"/>
      <c r="M39" s="21"/>
      <c r="N39" s="30"/>
      <c r="O39" s="28" t="s">
        <v>146</v>
      </c>
      <c r="P39" s="31"/>
      <c r="Q39" s="30" t="s">
        <v>99</v>
      </c>
      <c r="R39" s="30"/>
      <c r="S39" s="30" t="s">
        <v>125</v>
      </c>
      <c r="T39" s="28"/>
      <c r="U39" s="138" t="s">
        <v>65</v>
      </c>
      <c r="V39" s="34"/>
      <c r="W39" s="139" t="s">
        <v>103</v>
      </c>
    </row>
    <row r="40" spans="1:23" ht="18" customHeight="1">
      <c r="A40" s="18"/>
      <c r="B40" s="18"/>
      <c r="C40" s="37" t="s">
        <v>5</v>
      </c>
      <c r="D40" s="135"/>
      <c r="E40" s="33" t="s">
        <v>66</v>
      </c>
      <c r="F40" s="31"/>
      <c r="G40" s="30" t="s">
        <v>167</v>
      </c>
      <c r="H40" s="30"/>
      <c r="I40" s="30" t="s">
        <v>67</v>
      </c>
      <c r="J40" s="30"/>
      <c r="K40" s="30" t="s">
        <v>186</v>
      </c>
      <c r="L40" s="30"/>
      <c r="M40" s="138" t="s">
        <v>69</v>
      </c>
      <c r="N40" s="30"/>
      <c r="O40" s="30" t="s">
        <v>101</v>
      </c>
      <c r="P40" s="31"/>
      <c r="Q40" s="28" t="s">
        <v>100</v>
      </c>
      <c r="R40" s="30"/>
      <c r="S40" s="28" t="s">
        <v>126</v>
      </c>
      <c r="T40" s="30"/>
      <c r="U40" s="138" t="s">
        <v>70</v>
      </c>
      <c r="V40" s="31"/>
      <c r="W40" s="138" t="s">
        <v>104</v>
      </c>
    </row>
    <row r="41" spans="1:23" ht="18" customHeight="1">
      <c r="A41" s="18"/>
      <c r="B41" s="18"/>
      <c r="C41" s="37"/>
      <c r="D41" s="135"/>
      <c r="E41" s="166" t="s">
        <v>150</v>
      </c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1:23" s="21" customFormat="1" ht="18" customHeight="1">
      <c r="A42" s="2" t="s">
        <v>223</v>
      </c>
      <c r="B42" s="2"/>
      <c r="C42" s="6"/>
      <c r="D42" s="64"/>
      <c r="E42" s="25"/>
      <c r="F42" s="26"/>
      <c r="G42" s="25"/>
      <c r="H42" s="25"/>
      <c r="I42" s="25"/>
      <c r="J42" s="27"/>
      <c r="K42" s="27"/>
      <c r="L42" s="27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</row>
    <row r="43" spans="1:23" s="21" customFormat="1" ht="18" customHeight="1">
      <c r="A43" s="2"/>
      <c r="B43" s="2"/>
      <c r="C43" s="6"/>
      <c r="D43" s="64"/>
      <c r="E43" s="25"/>
      <c r="F43" s="26"/>
      <c r="G43" s="25"/>
      <c r="H43" s="25"/>
      <c r="I43" s="25"/>
      <c r="J43" s="27"/>
      <c r="K43" s="27"/>
      <c r="L43" s="27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</row>
    <row r="44" spans="1:23" s="21" customFormat="1" ht="18" customHeight="1">
      <c r="A44" s="2" t="s">
        <v>199</v>
      </c>
      <c r="B44" s="2"/>
      <c r="C44" s="19"/>
      <c r="D44" s="20"/>
      <c r="E44" s="38">
        <v>2493455</v>
      </c>
      <c r="F44" s="39"/>
      <c r="G44" s="38">
        <v>1422185</v>
      </c>
      <c r="H44" s="38"/>
      <c r="I44" s="38">
        <v>464905</v>
      </c>
      <c r="J44" s="39"/>
      <c r="K44" s="39">
        <v>-369648</v>
      </c>
      <c r="L44" s="39"/>
      <c r="M44" s="38">
        <v>2096</v>
      </c>
      <c r="N44" s="39"/>
      <c r="O44" s="38">
        <v>-2930592</v>
      </c>
      <c r="P44" s="39"/>
      <c r="Q44" s="38">
        <v>1343</v>
      </c>
      <c r="R44" s="38"/>
      <c r="S44" s="38">
        <f>SUM(E44:Q44)</f>
        <v>1083744</v>
      </c>
      <c r="T44" s="38"/>
      <c r="U44" s="38">
        <v>0</v>
      </c>
      <c r="V44" s="39"/>
      <c r="W44" s="38">
        <f>SUM(S44:U44)</f>
        <v>1083744</v>
      </c>
    </row>
    <row r="45" spans="1:23" s="21" customFormat="1" ht="18" customHeight="1">
      <c r="A45" s="4" t="s">
        <v>200</v>
      </c>
      <c r="B45" s="2"/>
      <c r="C45" s="120">
        <v>4</v>
      </c>
      <c r="D45" s="20"/>
      <c r="E45" s="130">
        <v>0</v>
      </c>
      <c r="F45" s="39"/>
      <c r="G45" s="132">
        <v>0</v>
      </c>
      <c r="H45" s="38"/>
      <c r="I45" s="132">
        <v>0</v>
      </c>
      <c r="J45" s="39"/>
      <c r="K45" s="133">
        <v>0</v>
      </c>
      <c r="L45" s="39"/>
      <c r="M45" s="132">
        <v>0</v>
      </c>
      <c r="N45" s="39"/>
      <c r="O45" s="134">
        <v>1045</v>
      </c>
      <c r="P45" s="26"/>
      <c r="Q45" s="134">
        <v>0</v>
      </c>
      <c r="R45" s="40"/>
      <c r="S45" s="134">
        <f>SUM(E45:Q45)</f>
        <v>1045</v>
      </c>
      <c r="T45" s="40"/>
      <c r="U45" s="134">
        <v>0</v>
      </c>
      <c r="V45" s="26"/>
      <c r="W45" s="134">
        <f>SUM(S45:U45)</f>
        <v>1045</v>
      </c>
    </row>
    <row r="46" spans="1:23" s="21" customFormat="1" ht="18" customHeight="1">
      <c r="A46" s="2" t="s">
        <v>201</v>
      </c>
      <c r="B46" s="2"/>
      <c r="C46" s="19"/>
      <c r="D46" s="20"/>
      <c r="E46" s="131">
        <f>+E44+E45</f>
        <v>2493455</v>
      </c>
      <c r="F46" s="39"/>
      <c r="G46" s="131">
        <f>+G44+G45</f>
        <v>1422185</v>
      </c>
      <c r="H46" s="38"/>
      <c r="I46" s="131">
        <f>+I44+I45</f>
        <v>464905</v>
      </c>
      <c r="J46" s="39"/>
      <c r="K46" s="131">
        <f>+K44+K45</f>
        <v>-369648</v>
      </c>
      <c r="L46" s="39"/>
      <c r="M46" s="131">
        <f>+M44+M45</f>
        <v>2096</v>
      </c>
      <c r="N46" s="39"/>
      <c r="O46" s="131">
        <f>+O44+O45</f>
        <v>-2929547</v>
      </c>
      <c r="P46" s="39"/>
      <c r="Q46" s="131">
        <f>+Q44+Q45</f>
        <v>1343</v>
      </c>
      <c r="R46" s="38"/>
      <c r="S46" s="131">
        <f>+S44+S45</f>
        <v>1084789</v>
      </c>
      <c r="T46" s="38"/>
      <c r="U46" s="131">
        <f>+U44+U45</f>
        <v>0</v>
      </c>
      <c r="V46" s="39"/>
      <c r="W46" s="131">
        <f>+W44+W45</f>
        <v>1084789</v>
      </c>
    </row>
    <row r="47" spans="1:23" s="21" customFormat="1" ht="18" customHeight="1">
      <c r="A47" s="2"/>
      <c r="B47" s="2"/>
      <c r="C47" s="19"/>
      <c r="D47" s="20"/>
      <c r="E47" s="38"/>
      <c r="F47" s="39"/>
      <c r="G47" s="38"/>
      <c r="H47" s="38"/>
      <c r="I47" s="38"/>
      <c r="J47" s="39"/>
      <c r="K47" s="39"/>
      <c r="L47" s="39"/>
      <c r="M47" s="38"/>
      <c r="N47" s="39"/>
      <c r="O47" s="38"/>
      <c r="P47" s="39"/>
      <c r="Q47" s="38"/>
      <c r="R47" s="38"/>
      <c r="S47" s="38"/>
      <c r="T47" s="38"/>
      <c r="U47" s="38"/>
      <c r="V47" s="39"/>
      <c r="W47" s="38"/>
    </row>
    <row r="48" spans="1:23" s="21" customFormat="1" ht="18" customHeight="1">
      <c r="A48" s="2" t="s">
        <v>156</v>
      </c>
      <c r="B48" s="4"/>
      <c r="C48" s="63"/>
      <c r="D48" s="22"/>
      <c r="E48" s="40"/>
      <c r="F48" s="41"/>
      <c r="G48" s="40"/>
      <c r="H48" s="26"/>
      <c r="I48" s="40"/>
      <c r="J48" s="26"/>
      <c r="K48" s="26"/>
      <c r="L48" s="26"/>
      <c r="M48" s="41"/>
      <c r="N48" s="26"/>
      <c r="O48" s="41"/>
      <c r="P48" s="26"/>
      <c r="Q48" s="41"/>
      <c r="R48" s="41"/>
      <c r="S48" s="41"/>
      <c r="T48" s="41"/>
      <c r="U48" s="41"/>
      <c r="V48" s="26"/>
      <c r="W48" s="42"/>
    </row>
    <row r="49" spans="1:23" s="21" customFormat="1" ht="18" customHeight="1">
      <c r="A49" s="2"/>
      <c r="B49" s="4" t="s">
        <v>256</v>
      </c>
      <c r="C49" s="63"/>
      <c r="D49" s="22"/>
      <c r="E49" s="40">
        <v>0</v>
      </c>
      <c r="F49" s="41"/>
      <c r="G49" s="40">
        <v>0</v>
      </c>
      <c r="H49" s="41"/>
      <c r="I49" s="40">
        <v>0</v>
      </c>
      <c r="J49" s="26"/>
      <c r="K49" s="40">
        <v>0</v>
      </c>
      <c r="L49" s="26"/>
      <c r="M49" s="43">
        <v>0</v>
      </c>
      <c r="N49" s="44"/>
      <c r="O49" s="44">
        <v>12354</v>
      </c>
      <c r="P49" s="26"/>
      <c r="Q49" s="26">
        <v>0</v>
      </c>
      <c r="R49" s="26"/>
      <c r="S49" s="26">
        <f t="shared" ref="S49:S51" si="2">SUM(E49:Q49)</f>
        <v>12354</v>
      </c>
      <c r="T49" s="26"/>
      <c r="U49" s="26">
        <v>0</v>
      </c>
      <c r="V49" s="26"/>
      <c r="W49" s="26">
        <f t="shared" ref="W49:W51" si="3">SUM(S49:U49)</f>
        <v>12354</v>
      </c>
    </row>
    <row r="50" spans="1:23" s="21" customFormat="1" ht="18" customHeight="1">
      <c r="A50" s="2"/>
      <c r="B50" s="4" t="s">
        <v>202</v>
      </c>
      <c r="C50" s="63">
        <v>11</v>
      </c>
      <c r="D50" s="22"/>
      <c r="E50" s="40">
        <v>0</v>
      </c>
      <c r="F50" s="41"/>
      <c r="G50" s="40">
        <v>0</v>
      </c>
      <c r="H50" s="41"/>
      <c r="I50" s="40">
        <v>0</v>
      </c>
      <c r="J50" s="26"/>
      <c r="K50" s="40">
        <v>0</v>
      </c>
      <c r="L50" s="26"/>
      <c r="M50" s="43">
        <v>0</v>
      </c>
      <c r="N50" s="44"/>
      <c r="O50" s="44">
        <v>0</v>
      </c>
      <c r="P50" s="26"/>
      <c r="Q50" s="26">
        <v>-445</v>
      </c>
      <c r="R50" s="26"/>
      <c r="S50" s="44">
        <f t="shared" si="2"/>
        <v>-445</v>
      </c>
      <c r="T50" s="26"/>
      <c r="U50" s="26">
        <v>0</v>
      </c>
      <c r="V50" s="26"/>
      <c r="W50" s="26">
        <f t="shared" si="3"/>
        <v>-445</v>
      </c>
    </row>
    <row r="51" spans="1:23" s="21" customFormat="1" ht="18" customHeight="1">
      <c r="A51" s="2" t="s">
        <v>156</v>
      </c>
      <c r="B51" s="2"/>
      <c r="C51" s="6"/>
      <c r="D51" s="20"/>
      <c r="E51" s="45">
        <v>0</v>
      </c>
      <c r="F51" s="46"/>
      <c r="G51" s="45">
        <v>0</v>
      </c>
      <c r="H51" s="39"/>
      <c r="I51" s="45">
        <v>0</v>
      </c>
      <c r="J51" s="39"/>
      <c r="K51" s="45">
        <v>0</v>
      </c>
      <c r="L51" s="39"/>
      <c r="M51" s="45">
        <v>0</v>
      </c>
      <c r="N51" s="39"/>
      <c r="O51" s="45">
        <f>SUM(O49:O50)</f>
        <v>12354</v>
      </c>
      <c r="P51" s="39"/>
      <c r="Q51" s="45">
        <f>SUM(Q49:Q50)</f>
        <v>-445</v>
      </c>
      <c r="R51" s="38"/>
      <c r="S51" s="45">
        <f t="shared" si="2"/>
        <v>11909</v>
      </c>
      <c r="T51" s="38"/>
      <c r="U51" s="45">
        <f>SUM(U49:U50)</f>
        <v>0</v>
      </c>
      <c r="V51" s="39"/>
      <c r="W51" s="45">
        <f t="shared" si="3"/>
        <v>11909</v>
      </c>
    </row>
    <row r="52" spans="1:23" s="21" customFormat="1" ht="18" customHeight="1">
      <c r="A52" s="2"/>
      <c r="B52" s="2"/>
      <c r="C52" s="6"/>
      <c r="D52" s="20"/>
      <c r="E52" s="96"/>
      <c r="F52" s="46"/>
      <c r="G52" s="96"/>
      <c r="H52" s="39"/>
      <c r="I52" s="96"/>
      <c r="J52" s="39"/>
      <c r="K52" s="96"/>
      <c r="L52" s="39"/>
      <c r="M52" s="96"/>
      <c r="N52" s="39"/>
      <c r="O52" s="96"/>
      <c r="P52" s="39"/>
      <c r="Q52" s="96"/>
      <c r="R52" s="38"/>
      <c r="S52" s="96"/>
      <c r="T52" s="38"/>
      <c r="U52" s="96"/>
      <c r="V52" s="39"/>
      <c r="W52" s="96"/>
    </row>
    <row r="53" spans="1:23" s="21" customFormat="1" ht="18" customHeight="1" thickBot="1">
      <c r="A53" s="2" t="s">
        <v>215</v>
      </c>
      <c r="B53" s="2"/>
      <c r="C53" s="6"/>
      <c r="D53" s="64"/>
      <c r="E53" s="61">
        <f>SUM(E46,E51)</f>
        <v>2493455</v>
      </c>
      <c r="F53" s="39"/>
      <c r="G53" s="61">
        <f>SUM(G46,G51)</f>
        <v>1422185</v>
      </c>
      <c r="H53" s="42"/>
      <c r="I53" s="61">
        <f>SUM(I46,I51)</f>
        <v>464905</v>
      </c>
      <c r="J53" s="47"/>
      <c r="K53" s="61">
        <f>SUM(K46,K51)</f>
        <v>-369648</v>
      </c>
      <c r="L53" s="47"/>
      <c r="M53" s="61">
        <f>SUM(M46,M51)</f>
        <v>2096</v>
      </c>
      <c r="N53" s="42"/>
      <c r="O53" s="61">
        <f>SUM(O46,O51)</f>
        <v>-2917193</v>
      </c>
      <c r="P53" s="42"/>
      <c r="Q53" s="61">
        <f>SUM(Q46,Q51)</f>
        <v>898</v>
      </c>
      <c r="R53" s="42"/>
      <c r="S53" s="61">
        <f>SUM(S46,S51)</f>
        <v>1096698</v>
      </c>
      <c r="T53" s="42"/>
      <c r="U53" s="61">
        <f>SUM(U46,U51)</f>
        <v>0</v>
      </c>
      <c r="V53" s="42"/>
      <c r="W53" s="61">
        <f>SUM(W46,W51)</f>
        <v>1096698</v>
      </c>
    </row>
    <row r="54" spans="1:23" s="21" customFormat="1" ht="18" customHeight="1" thickTop="1"/>
    <row r="55" spans="1:23" s="21" customFormat="1" ht="18" customHeight="1"/>
    <row r="56" spans="1:23" s="21" customFormat="1">
      <c r="W56" s="151">
        <f>+BS!D95-'CH Conso'!W53</f>
        <v>0</v>
      </c>
    </row>
    <row r="57" spans="1:23" s="21" customFormat="1"/>
    <row r="58" spans="1:23" s="21" customFormat="1"/>
    <row r="59" spans="1:23" s="21" customFormat="1"/>
  </sheetData>
  <sheetProtection password="F7ED" sheet="1" objects="1" scenarios="1"/>
  <mergeCells count="6">
    <mergeCell ref="E41:W41"/>
    <mergeCell ref="E5:W5"/>
    <mergeCell ref="M7:O7"/>
    <mergeCell ref="E11:W11"/>
    <mergeCell ref="E35:W35"/>
    <mergeCell ref="M37:O37"/>
  </mergeCells>
  <pageMargins left="0.39370078740157483" right="3.937007874015748E-2" top="0.82677165354330717" bottom="0.74803149606299213" header="0.35433070866141736" footer="0.31496062992125984"/>
  <pageSetup paperSize="9" scale="67" firstPageNumber="10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32" max="2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P54"/>
  <sheetViews>
    <sheetView view="pageBreakPreview" zoomScale="80" zoomScaleNormal="85" zoomScaleSheetLayoutView="80" workbookViewId="0">
      <selection activeCell="D39" sqref="D39:P39"/>
    </sheetView>
  </sheetViews>
  <sheetFormatPr defaultColWidth="9" defaultRowHeight="15"/>
  <cols>
    <col min="1" max="1" width="46.625" style="21" customWidth="1"/>
    <col min="2" max="2" width="6.625" style="21" customWidth="1"/>
    <col min="3" max="3" width="1.75" style="21" customWidth="1"/>
    <col min="4" max="4" width="14" style="21" customWidth="1"/>
    <col min="5" max="5" width="1.125" style="21" customWidth="1"/>
    <col min="6" max="6" width="14.5" style="21" customWidth="1"/>
    <col min="7" max="7" width="1.125" style="21" customWidth="1"/>
    <col min="8" max="8" width="16.75" style="21" customWidth="1"/>
    <col min="9" max="9" width="1.125" style="21" customWidth="1"/>
    <col min="10" max="10" width="12.75" style="21" bestFit="1" customWidth="1"/>
    <col min="11" max="11" width="1.125" style="21" customWidth="1"/>
    <col min="12" max="12" width="14" style="21" customWidth="1"/>
    <col min="13" max="13" width="1.125" style="21" customWidth="1"/>
    <col min="14" max="14" width="17.375" style="21" customWidth="1"/>
    <col min="15" max="15" width="1.125" style="21" customWidth="1"/>
    <col min="16" max="16" width="16.25" style="21" bestFit="1" customWidth="1"/>
    <col min="17" max="17" width="1.75" style="21" customWidth="1"/>
    <col min="18" max="16384" width="9" style="21"/>
  </cols>
  <sheetData>
    <row r="1" spans="1:16" s="112" customFormat="1" ht="18" customHeight="1">
      <c r="A1" s="106" t="s">
        <v>0</v>
      </c>
      <c r="B1" s="113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8" customHeight="1">
      <c r="A2" s="2" t="s">
        <v>158</v>
      </c>
      <c r="B2" s="2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8" customHeight="1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8" customHeight="1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customHeight="1">
      <c r="A5" s="18"/>
      <c r="B5" s="22"/>
      <c r="C5" s="23"/>
      <c r="D5" s="163" t="s">
        <v>3</v>
      </c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</row>
    <row r="6" spans="1:16" ht="18" customHeight="1">
      <c r="A6" s="18"/>
      <c r="B6" s="22"/>
      <c r="C6" s="23"/>
      <c r="D6" s="62"/>
      <c r="E6" s="62"/>
      <c r="F6" s="62"/>
      <c r="G6" s="62"/>
      <c r="H6" s="28" t="s">
        <v>62</v>
      </c>
      <c r="I6" s="168" t="s">
        <v>60</v>
      </c>
      <c r="J6" s="168"/>
      <c r="K6" s="168"/>
      <c r="L6" s="168"/>
      <c r="M6" s="62"/>
      <c r="N6" s="28" t="s">
        <v>97</v>
      </c>
      <c r="O6" s="48"/>
      <c r="P6" s="62"/>
    </row>
    <row r="7" spans="1:16" ht="18" customHeight="1">
      <c r="A7" s="18"/>
      <c r="B7" s="32"/>
      <c r="C7" s="63"/>
      <c r="D7" s="33" t="s">
        <v>61</v>
      </c>
      <c r="E7" s="31"/>
      <c r="F7" s="30" t="s">
        <v>124</v>
      </c>
      <c r="G7" s="31"/>
      <c r="H7" s="30" t="s">
        <v>64</v>
      </c>
      <c r="I7" s="30"/>
      <c r="J7" s="49"/>
      <c r="K7" s="49"/>
      <c r="L7" s="50"/>
      <c r="M7" s="23"/>
      <c r="N7" s="51" t="s">
        <v>98</v>
      </c>
      <c r="O7" s="52"/>
    </row>
    <row r="8" spans="1:16" ht="18" customHeight="1">
      <c r="A8" s="18"/>
      <c r="B8" s="32"/>
      <c r="C8" s="63"/>
      <c r="D8" s="36" t="s">
        <v>121</v>
      </c>
      <c r="E8" s="34"/>
      <c r="F8" s="28" t="s">
        <v>168</v>
      </c>
      <c r="G8" s="28"/>
      <c r="H8" s="30" t="s">
        <v>68</v>
      </c>
      <c r="I8" s="28"/>
      <c r="K8" s="30"/>
      <c r="M8" s="28"/>
      <c r="N8" s="30" t="s">
        <v>99</v>
      </c>
      <c r="O8" s="28"/>
      <c r="P8" s="5" t="s">
        <v>103</v>
      </c>
    </row>
    <row r="9" spans="1:16" ht="18" customHeight="1">
      <c r="A9" s="18"/>
      <c r="B9" s="37" t="s">
        <v>5</v>
      </c>
      <c r="C9" s="63"/>
      <c r="D9" s="33" t="s">
        <v>66</v>
      </c>
      <c r="E9" s="31"/>
      <c r="F9" s="30" t="s">
        <v>167</v>
      </c>
      <c r="G9" s="30"/>
      <c r="H9" s="30" t="s">
        <v>67</v>
      </c>
      <c r="I9" s="30"/>
      <c r="J9" s="65" t="s">
        <v>69</v>
      </c>
      <c r="L9" s="30" t="s">
        <v>147</v>
      </c>
      <c r="M9" s="30"/>
      <c r="N9" s="30" t="s">
        <v>100</v>
      </c>
      <c r="O9" s="30"/>
      <c r="P9" s="65" t="s">
        <v>104</v>
      </c>
    </row>
    <row r="10" spans="1:16" ht="18" customHeight="1">
      <c r="A10" s="18"/>
      <c r="B10" s="63"/>
      <c r="C10" s="63"/>
      <c r="D10" s="166" t="s">
        <v>150</v>
      </c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</row>
    <row r="11" spans="1:16" ht="18" customHeight="1">
      <c r="A11" s="2" t="s">
        <v>216</v>
      </c>
      <c r="B11" s="6"/>
      <c r="C11" s="64"/>
      <c r="D11" s="25"/>
      <c r="E11" s="26"/>
      <c r="F11" s="25"/>
      <c r="G11" s="25"/>
      <c r="H11" s="25"/>
      <c r="I11" s="27"/>
      <c r="J11" s="25"/>
      <c r="K11" s="25"/>
      <c r="L11" s="25"/>
      <c r="M11" s="25"/>
      <c r="N11" s="25"/>
      <c r="O11" s="25"/>
      <c r="P11" s="23"/>
    </row>
    <row r="12" spans="1:16" ht="18" customHeight="1">
      <c r="A12" s="2"/>
      <c r="B12" s="6"/>
      <c r="C12" s="64"/>
      <c r="D12" s="25"/>
      <c r="E12" s="26"/>
      <c r="F12" s="25"/>
      <c r="G12" s="25"/>
      <c r="H12" s="25"/>
      <c r="I12" s="27"/>
      <c r="J12" s="25"/>
      <c r="K12" s="25"/>
      <c r="L12" s="25"/>
      <c r="M12" s="25"/>
      <c r="N12" s="25"/>
      <c r="O12" s="25"/>
      <c r="P12" s="23"/>
    </row>
    <row r="13" spans="1:16" ht="18" customHeight="1">
      <c r="A13" s="2" t="s">
        <v>159</v>
      </c>
      <c r="B13" s="18"/>
      <c r="C13" s="22"/>
      <c r="D13" s="42">
        <v>2493358</v>
      </c>
      <c r="E13" s="46"/>
      <c r="F13" s="42">
        <v>1421843</v>
      </c>
      <c r="G13" s="46"/>
      <c r="H13" s="42">
        <v>464905</v>
      </c>
      <c r="I13" s="42"/>
      <c r="J13" s="42">
        <v>2096</v>
      </c>
      <c r="K13" s="13"/>
      <c r="L13" s="42">
        <v>-3868279</v>
      </c>
      <c r="M13" s="42"/>
      <c r="N13" s="42">
        <v>1211</v>
      </c>
      <c r="O13" s="42"/>
      <c r="P13" s="56">
        <f>SUM(D13:N13)</f>
        <v>515134</v>
      </c>
    </row>
    <row r="14" spans="1:16" ht="18" customHeight="1">
      <c r="A14" s="19"/>
      <c r="B14" s="6"/>
      <c r="C14" s="122"/>
      <c r="D14" s="38"/>
      <c r="E14" s="39"/>
      <c r="F14" s="38"/>
      <c r="G14" s="38"/>
      <c r="H14" s="38"/>
      <c r="I14" s="39"/>
      <c r="J14" s="46"/>
      <c r="K14" s="39"/>
      <c r="L14" s="46"/>
      <c r="M14" s="39"/>
      <c r="N14" s="46"/>
      <c r="O14" s="39"/>
      <c r="P14" s="57"/>
    </row>
    <row r="15" spans="1:16" ht="18" customHeight="1">
      <c r="A15" s="19" t="s">
        <v>212</v>
      </c>
      <c r="B15" s="19"/>
      <c r="C15" s="136"/>
      <c r="D15" s="38"/>
      <c r="E15" s="39"/>
      <c r="F15" s="38"/>
      <c r="G15" s="38"/>
      <c r="H15" s="38"/>
      <c r="I15" s="39"/>
      <c r="J15" s="46"/>
      <c r="K15" s="39"/>
      <c r="L15" s="46"/>
      <c r="M15" s="39"/>
      <c r="N15" s="46"/>
      <c r="O15" s="39"/>
      <c r="P15" s="57"/>
    </row>
    <row r="16" spans="1:16" ht="18" customHeight="1">
      <c r="A16" s="19" t="s">
        <v>220</v>
      </c>
      <c r="B16" s="19"/>
      <c r="C16" s="136"/>
      <c r="D16" s="38"/>
      <c r="E16" s="39"/>
      <c r="F16" s="38"/>
      <c r="G16" s="38"/>
      <c r="H16" s="38"/>
      <c r="I16" s="39"/>
      <c r="J16" s="46"/>
      <c r="K16" s="39"/>
      <c r="L16" s="46"/>
      <c r="M16" s="39"/>
      <c r="N16" s="46"/>
      <c r="O16" s="39"/>
      <c r="P16" s="57"/>
    </row>
    <row r="17" spans="1:16" ht="18" customHeight="1">
      <c r="A17" s="19" t="s">
        <v>222</v>
      </c>
      <c r="B17" s="19" t="s">
        <v>221</v>
      </c>
      <c r="C17" s="136"/>
      <c r="D17" s="40"/>
      <c r="E17" s="26"/>
      <c r="F17" s="40"/>
      <c r="G17" s="40"/>
      <c r="H17" s="40"/>
      <c r="I17" s="26"/>
      <c r="J17" s="41"/>
      <c r="K17" s="26"/>
      <c r="L17" s="41"/>
      <c r="M17" s="26"/>
      <c r="N17" s="41"/>
      <c r="O17" s="26"/>
      <c r="P17" s="152"/>
    </row>
    <row r="18" spans="1:16" ht="18" customHeight="1">
      <c r="A18" s="1" t="s">
        <v>218</v>
      </c>
      <c r="B18" s="135">
        <v>32</v>
      </c>
      <c r="C18" s="136"/>
      <c r="D18" s="40">
        <v>97</v>
      </c>
      <c r="E18" s="26"/>
      <c r="F18" s="40">
        <v>342</v>
      </c>
      <c r="G18" s="40"/>
      <c r="H18" s="40">
        <v>0</v>
      </c>
      <c r="I18" s="26"/>
      <c r="J18" s="41">
        <v>0</v>
      </c>
      <c r="K18" s="26"/>
      <c r="L18" s="41">
        <v>0</v>
      </c>
      <c r="M18" s="26"/>
      <c r="N18" s="41">
        <v>0</v>
      </c>
      <c r="O18" s="26"/>
      <c r="P18" s="152">
        <f t="shared" ref="P18:P19" si="0">SUM(D18:N18)</f>
        <v>439</v>
      </c>
    </row>
    <row r="19" spans="1:16" ht="18" customHeight="1">
      <c r="A19" s="19" t="s">
        <v>219</v>
      </c>
      <c r="B19" s="6"/>
      <c r="C19" s="136"/>
      <c r="D19" s="45">
        <f>SUM(D18)</f>
        <v>97</v>
      </c>
      <c r="E19" s="41"/>
      <c r="F19" s="45">
        <f>SUM(F18)</f>
        <v>342</v>
      </c>
      <c r="G19" s="40"/>
      <c r="H19" s="45">
        <f>SUM(H18)</f>
        <v>0</v>
      </c>
      <c r="I19" s="26"/>
      <c r="J19" s="45">
        <f>SUM(J18)</f>
        <v>0</v>
      </c>
      <c r="K19" s="26"/>
      <c r="L19" s="45">
        <f>SUM(L18)</f>
        <v>0</v>
      </c>
      <c r="M19" s="26"/>
      <c r="N19" s="45">
        <f>SUM(N18)</f>
        <v>0</v>
      </c>
      <c r="O19" s="26"/>
      <c r="P19" s="45">
        <f t="shared" si="0"/>
        <v>439</v>
      </c>
    </row>
    <row r="20" spans="1:16" ht="18" customHeight="1">
      <c r="A20" s="24" t="s">
        <v>211</v>
      </c>
      <c r="B20" s="23"/>
      <c r="C20" s="136"/>
      <c r="D20" s="38"/>
      <c r="E20" s="39"/>
      <c r="F20" s="38"/>
      <c r="G20" s="38"/>
      <c r="H20" s="38"/>
      <c r="I20" s="39"/>
      <c r="J20" s="38"/>
      <c r="K20" s="39"/>
      <c r="L20" s="38"/>
      <c r="M20" s="39"/>
      <c r="N20" s="38"/>
      <c r="O20" s="39"/>
      <c r="P20" s="38"/>
    </row>
    <row r="21" spans="1:16" ht="18" customHeight="1">
      <c r="A21" s="19" t="s">
        <v>217</v>
      </c>
      <c r="C21" s="136"/>
      <c r="D21" s="132">
        <f>+D19</f>
        <v>97</v>
      </c>
      <c r="E21" s="39"/>
      <c r="F21" s="132">
        <f>+F19</f>
        <v>342</v>
      </c>
      <c r="G21" s="38"/>
      <c r="H21" s="132">
        <f>+H19</f>
        <v>0</v>
      </c>
      <c r="I21" s="39"/>
      <c r="J21" s="132">
        <f>+J19</f>
        <v>0</v>
      </c>
      <c r="K21" s="39"/>
      <c r="L21" s="132">
        <f>+L19</f>
        <v>0</v>
      </c>
      <c r="M21" s="39"/>
      <c r="N21" s="132">
        <f>+N19</f>
        <v>0</v>
      </c>
      <c r="O21" s="39"/>
      <c r="P21" s="132">
        <f>SUM(D21:N21)</f>
        <v>439</v>
      </c>
    </row>
    <row r="22" spans="1:16" ht="18" customHeight="1">
      <c r="A22" s="19"/>
      <c r="B22" s="6"/>
      <c r="C22" s="136"/>
      <c r="D22" s="38"/>
      <c r="E22" s="39"/>
      <c r="F22" s="38"/>
      <c r="G22" s="38"/>
      <c r="H22" s="38"/>
      <c r="I22" s="39"/>
      <c r="J22" s="46"/>
      <c r="K22" s="39"/>
      <c r="L22" s="46"/>
      <c r="M22" s="39"/>
      <c r="N22" s="46"/>
      <c r="O22" s="39"/>
      <c r="P22" s="57"/>
    </row>
    <row r="23" spans="1:16" ht="18" customHeight="1">
      <c r="A23" s="2" t="s">
        <v>156</v>
      </c>
      <c r="B23" s="120"/>
      <c r="C23" s="22"/>
      <c r="D23" s="40"/>
      <c r="E23" s="41"/>
      <c r="F23" s="40"/>
      <c r="G23" s="40"/>
      <c r="H23" s="40"/>
      <c r="I23" s="26"/>
      <c r="J23" s="41"/>
      <c r="K23" s="26"/>
      <c r="L23" s="26"/>
      <c r="M23" s="26"/>
      <c r="N23" s="26"/>
      <c r="O23" s="26"/>
      <c r="P23" s="54"/>
    </row>
    <row r="24" spans="1:16" ht="18" customHeight="1">
      <c r="A24" s="4" t="s">
        <v>170</v>
      </c>
      <c r="B24" s="120"/>
      <c r="C24" s="22"/>
      <c r="D24" s="40">
        <v>0</v>
      </c>
      <c r="E24" s="41"/>
      <c r="F24" s="40">
        <v>0</v>
      </c>
      <c r="G24" s="41"/>
      <c r="H24" s="40">
        <v>0</v>
      </c>
      <c r="I24" s="26"/>
      <c r="J24" s="43">
        <v>0</v>
      </c>
      <c r="K24" s="44"/>
      <c r="L24" s="44">
        <v>-119419</v>
      </c>
      <c r="M24" s="26"/>
      <c r="N24" s="26">
        <v>0</v>
      </c>
      <c r="O24" s="26"/>
      <c r="P24" s="102">
        <f>SUM(D24:N24)</f>
        <v>-119419</v>
      </c>
    </row>
    <row r="25" spans="1:16" ht="18" customHeight="1">
      <c r="A25" s="4" t="s">
        <v>171</v>
      </c>
      <c r="B25" s="120">
        <v>11</v>
      </c>
      <c r="C25" s="22"/>
      <c r="D25" s="40">
        <v>0</v>
      </c>
      <c r="E25" s="41"/>
      <c r="F25" s="40">
        <v>0</v>
      </c>
      <c r="G25" s="41"/>
      <c r="H25" s="40">
        <v>0</v>
      </c>
      <c r="I25" s="26"/>
      <c r="J25" s="43">
        <v>0</v>
      </c>
      <c r="K25" s="44"/>
      <c r="L25" s="44">
        <v>0</v>
      </c>
      <c r="M25" s="26"/>
      <c r="N25" s="26">
        <v>451</v>
      </c>
      <c r="O25" s="26"/>
      <c r="P25" s="102">
        <f>SUM(D25:N25)</f>
        <v>451</v>
      </c>
    </row>
    <row r="26" spans="1:16" ht="21" customHeight="1">
      <c r="A26" s="2" t="s">
        <v>156</v>
      </c>
      <c r="B26" s="120"/>
      <c r="C26" s="22"/>
      <c r="D26" s="45">
        <f>SUM(D24:D25)</f>
        <v>0</v>
      </c>
      <c r="E26" s="41"/>
      <c r="F26" s="45">
        <f>SUM(F24:F25)</f>
        <v>0</v>
      </c>
      <c r="G26" s="40"/>
      <c r="H26" s="45">
        <f>SUM(H24:H25)</f>
        <v>0</v>
      </c>
      <c r="I26" s="26"/>
      <c r="J26" s="55">
        <f>SUM(J24:J25)</f>
        <v>0</v>
      </c>
      <c r="K26" s="26"/>
      <c r="L26" s="55">
        <f>SUM(L24:L25)</f>
        <v>-119419</v>
      </c>
      <c r="M26" s="26"/>
      <c r="N26" s="55">
        <f>SUM(N24:N25)</f>
        <v>451</v>
      </c>
      <c r="O26" s="26"/>
      <c r="P26" s="45">
        <f>SUM(P24:P25)</f>
        <v>-118968</v>
      </c>
    </row>
    <row r="27" spans="1:16" s="53" customFormat="1" ht="18" customHeight="1">
      <c r="A27" s="58"/>
      <c r="B27" s="123"/>
      <c r="C27" s="59"/>
      <c r="D27" s="40"/>
      <c r="E27" s="41"/>
      <c r="F27" s="40"/>
      <c r="G27" s="40"/>
      <c r="H27" s="40"/>
      <c r="I27" s="41"/>
      <c r="J27" s="41"/>
      <c r="K27" s="41"/>
      <c r="L27" s="41"/>
      <c r="M27" s="41"/>
      <c r="N27" s="41"/>
      <c r="O27" s="41"/>
      <c r="P27" s="40"/>
    </row>
    <row r="28" spans="1:16" ht="18" customHeight="1" thickBot="1">
      <c r="A28" s="2" t="s">
        <v>208</v>
      </c>
      <c r="B28" s="6"/>
      <c r="C28" s="60"/>
      <c r="D28" s="61">
        <f>+D26+D13+D21</f>
        <v>2493455</v>
      </c>
      <c r="E28" s="39"/>
      <c r="F28" s="61">
        <f>+F26+F13+F21</f>
        <v>1422185</v>
      </c>
      <c r="G28" s="42"/>
      <c r="H28" s="61">
        <f>+H26+H13+H21</f>
        <v>464905</v>
      </c>
      <c r="I28" s="47"/>
      <c r="J28" s="61">
        <f>+J26+J13+J21</f>
        <v>2096</v>
      </c>
      <c r="K28" s="42"/>
      <c r="L28" s="61">
        <f>+L26+L13+L21</f>
        <v>-3987698</v>
      </c>
      <c r="M28" s="42"/>
      <c r="N28" s="61">
        <f>+N26+N13+N21</f>
        <v>1662</v>
      </c>
      <c r="O28" s="42"/>
      <c r="P28" s="61">
        <f>+P26+P13+P21</f>
        <v>396605</v>
      </c>
    </row>
    <row r="29" spans="1:16" ht="18" customHeight="1" thickTop="1">
      <c r="A29" s="2"/>
      <c r="B29" s="6"/>
      <c r="C29" s="60"/>
      <c r="D29" s="42"/>
      <c r="E29" s="39"/>
      <c r="F29" s="42"/>
      <c r="G29" s="42"/>
      <c r="H29" s="42"/>
      <c r="I29" s="47"/>
      <c r="J29" s="42"/>
      <c r="K29" s="42"/>
      <c r="L29" s="42"/>
      <c r="M29" s="42"/>
      <c r="N29" s="42"/>
      <c r="O29" s="42"/>
      <c r="P29" s="42"/>
    </row>
    <row r="30" spans="1:16" s="112" customFormat="1" ht="18" customHeight="1">
      <c r="A30" s="106" t="s">
        <v>0</v>
      </c>
      <c r="B30" s="113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</row>
    <row r="31" spans="1:16" ht="18" customHeight="1">
      <c r="A31" s="2" t="s">
        <v>158</v>
      </c>
      <c r="B31" s="2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" customHeight="1">
      <c r="A32" s="2"/>
      <c r="B32" s="6"/>
      <c r="C32" s="60"/>
      <c r="D32" s="42"/>
      <c r="E32" s="39"/>
      <c r="F32" s="42"/>
      <c r="G32" s="42"/>
      <c r="H32" s="42"/>
      <c r="I32" s="47"/>
      <c r="J32" s="42"/>
      <c r="K32" s="42"/>
      <c r="L32" s="42"/>
      <c r="M32" s="42"/>
      <c r="N32" s="42"/>
      <c r="O32" s="42"/>
      <c r="P32" s="42"/>
    </row>
    <row r="33" spans="1:16" ht="18" customHeight="1">
      <c r="A33" s="2"/>
      <c r="B33" s="6"/>
      <c r="C33" s="60"/>
      <c r="D33" s="42"/>
      <c r="E33" s="39"/>
      <c r="F33" s="42"/>
      <c r="G33" s="42"/>
      <c r="H33" s="42"/>
      <c r="I33" s="47"/>
      <c r="J33" s="42"/>
      <c r="K33" s="42"/>
      <c r="L33" s="42"/>
      <c r="M33" s="42"/>
      <c r="N33" s="42"/>
      <c r="O33" s="42"/>
      <c r="P33" s="42"/>
    </row>
    <row r="34" spans="1:16" ht="18" customHeight="1">
      <c r="A34" s="18"/>
      <c r="B34" s="22"/>
      <c r="C34" s="23"/>
      <c r="D34" s="163" t="s">
        <v>3</v>
      </c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</row>
    <row r="35" spans="1:16" ht="18" customHeight="1">
      <c r="A35" s="18"/>
      <c r="B35" s="22"/>
      <c r="C35" s="23"/>
      <c r="D35" s="137"/>
      <c r="E35" s="137"/>
      <c r="F35" s="137"/>
      <c r="G35" s="137"/>
      <c r="H35" s="28" t="s">
        <v>62</v>
      </c>
      <c r="I35" s="168" t="s">
        <v>60</v>
      </c>
      <c r="J35" s="168"/>
      <c r="K35" s="168"/>
      <c r="L35" s="168"/>
      <c r="M35" s="137"/>
      <c r="N35" s="28" t="s">
        <v>97</v>
      </c>
      <c r="O35" s="48"/>
      <c r="P35" s="137"/>
    </row>
    <row r="36" spans="1:16" ht="18" customHeight="1">
      <c r="A36" s="18"/>
      <c r="B36" s="32"/>
      <c r="C36" s="135"/>
      <c r="D36" s="33" t="s">
        <v>61</v>
      </c>
      <c r="E36" s="31"/>
      <c r="F36" s="30" t="s">
        <v>124</v>
      </c>
      <c r="G36" s="31"/>
      <c r="H36" s="30" t="s">
        <v>64</v>
      </c>
      <c r="I36" s="30"/>
      <c r="J36" s="49"/>
      <c r="K36" s="49"/>
      <c r="L36" s="50"/>
      <c r="M36" s="23"/>
      <c r="N36" s="51" t="s">
        <v>98</v>
      </c>
      <c r="O36" s="52"/>
    </row>
    <row r="37" spans="1:16" ht="18" customHeight="1">
      <c r="A37" s="18"/>
      <c r="B37" s="32"/>
      <c r="C37" s="135"/>
      <c r="D37" s="36" t="s">
        <v>121</v>
      </c>
      <c r="E37" s="34"/>
      <c r="F37" s="28" t="s">
        <v>168</v>
      </c>
      <c r="G37" s="28"/>
      <c r="H37" s="30" t="s">
        <v>68</v>
      </c>
      <c r="I37" s="28"/>
      <c r="K37" s="30"/>
      <c r="M37" s="28"/>
      <c r="N37" s="30" t="s">
        <v>99</v>
      </c>
      <c r="O37" s="28"/>
      <c r="P37" s="139" t="s">
        <v>103</v>
      </c>
    </row>
    <row r="38" spans="1:16" ht="18" customHeight="1">
      <c r="A38" s="18"/>
      <c r="B38" s="37" t="s">
        <v>5</v>
      </c>
      <c r="C38" s="135"/>
      <c r="D38" s="33" t="s">
        <v>66</v>
      </c>
      <c r="E38" s="31"/>
      <c r="F38" s="30" t="s">
        <v>167</v>
      </c>
      <c r="G38" s="30"/>
      <c r="H38" s="30" t="s">
        <v>67</v>
      </c>
      <c r="I38" s="30"/>
      <c r="J38" s="138" t="s">
        <v>69</v>
      </c>
      <c r="L38" s="30" t="s">
        <v>147</v>
      </c>
      <c r="M38" s="30"/>
      <c r="N38" s="30" t="s">
        <v>100</v>
      </c>
      <c r="O38" s="30"/>
      <c r="P38" s="138" t="s">
        <v>104</v>
      </c>
    </row>
    <row r="39" spans="1:16" ht="18" customHeight="1">
      <c r="A39" s="18"/>
      <c r="B39" s="135"/>
      <c r="C39" s="135"/>
      <c r="D39" s="166" t="s">
        <v>150</v>
      </c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</row>
    <row r="40" spans="1:16" ht="18" customHeight="1">
      <c r="A40" s="2" t="s">
        <v>223</v>
      </c>
      <c r="B40" s="6"/>
      <c r="C40" s="64"/>
      <c r="D40" s="25"/>
      <c r="E40" s="26"/>
      <c r="F40" s="25"/>
      <c r="G40" s="25"/>
      <c r="H40" s="25"/>
      <c r="I40" s="27"/>
      <c r="J40" s="25"/>
      <c r="K40" s="25"/>
      <c r="L40" s="25"/>
      <c r="M40" s="25"/>
      <c r="N40" s="25"/>
      <c r="O40" s="25"/>
      <c r="P40" s="23"/>
    </row>
    <row r="41" spans="1:16" ht="18" customHeight="1">
      <c r="A41" s="2"/>
      <c r="B41" s="6"/>
      <c r="C41" s="64"/>
      <c r="D41" s="25"/>
      <c r="E41" s="26"/>
      <c r="F41" s="25"/>
      <c r="G41" s="25"/>
      <c r="H41" s="25"/>
      <c r="I41" s="27"/>
      <c r="J41" s="25"/>
      <c r="K41" s="25"/>
      <c r="L41" s="25"/>
      <c r="M41" s="25"/>
      <c r="N41" s="25"/>
      <c r="O41" s="25"/>
      <c r="P41" s="23"/>
    </row>
    <row r="42" spans="1:16" ht="18" customHeight="1">
      <c r="A42" s="2" t="s">
        <v>199</v>
      </c>
      <c r="B42" s="2"/>
      <c r="C42" s="22"/>
      <c r="D42" s="42">
        <v>2493455</v>
      </c>
      <c r="E42" s="46"/>
      <c r="F42" s="42">
        <v>1422185</v>
      </c>
      <c r="G42" s="46"/>
      <c r="H42" s="42">
        <v>464905</v>
      </c>
      <c r="I42" s="42"/>
      <c r="J42" s="42">
        <v>2096</v>
      </c>
      <c r="K42" s="13"/>
      <c r="L42" s="42">
        <v>-4023462</v>
      </c>
      <c r="M42" s="42"/>
      <c r="N42" s="42">
        <v>1343</v>
      </c>
      <c r="O42" s="42"/>
      <c r="P42" s="56">
        <f>SUM(D42:N42)</f>
        <v>360522</v>
      </c>
    </row>
    <row r="43" spans="1:16" ht="18" customHeight="1">
      <c r="A43" s="4" t="s">
        <v>200</v>
      </c>
      <c r="B43" s="120">
        <v>4</v>
      </c>
      <c r="C43" s="22"/>
      <c r="D43" s="130"/>
      <c r="E43" s="46"/>
      <c r="F43" s="154"/>
      <c r="G43" s="41"/>
      <c r="H43" s="154"/>
      <c r="I43" s="25"/>
      <c r="J43" s="97"/>
      <c r="K43" s="12"/>
      <c r="L43" s="97">
        <v>-50</v>
      </c>
      <c r="M43" s="25"/>
      <c r="N43" s="97"/>
      <c r="O43" s="25"/>
      <c r="P43" s="155">
        <f t="shared" ref="P43:P44" si="1">SUM(D43:N43)</f>
        <v>-50</v>
      </c>
    </row>
    <row r="44" spans="1:16" ht="18" customHeight="1">
      <c r="A44" s="2" t="s">
        <v>201</v>
      </c>
      <c r="B44" s="2"/>
      <c r="C44" s="22"/>
      <c r="D44" s="131">
        <f>D43+D42</f>
        <v>2493455</v>
      </c>
      <c r="E44" s="46"/>
      <c r="F44" s="131">
        <f>F43+F42</f>
        <v>1422185</v>
      </c>
      <c r="G44" s="46"/>
      <c r="H44" s="131">
        <f>H43+H42</f>
        <v>464905</v>
      </c>
      <c r="I44" s="42"/>
      <c r="J44" s="131">
        <f>J43+J42</f>
        <v>2096</v>
      </c>
      <c r="K44" s="13"/>
      <c r="L44" s="131">
        <f>L43+L42</f>
        <v>-4023512</v>
      </c>
      <c r="M44" s="42"/>
      <c r="N44" s="131">
        <f>N43+N42</f>
        <v>1343</v>
      </c>
      <c r="O44" s="42"/>
      <c r="P44" s="56">
        <f t="shared" si="1"/>
        <v>360472</v>
      </c>
    </row>
    <row r="45" spans="1:16" ht="18" customHeight="1">
      <c r="A45" s="19"/>
      <c r="B45" s="6"/>
      <c r="C45" s="64"/>
      <c r="D45" s="38"/>
      <c r="E45" s="39"/>
      <c r="F45" s="38"/>
      <c r="G45" s="38"/>
      <c r="H45" s="38"/>
      <c r="I45" s="39"/>
      <c r="J45" s="46"/>
      <c r="K45" s="39"/>
      <c r="L45" s="46"/>
      <c r="M45" s="39"/>
      <c r="N45" s="46"/>
      <c r="O45" s="39"/>
      <c r="P45" s="57"/>
    </row>
    <row r="46" spans="1:16" ht="18" customHeight="1">
      <c r="A46" s="2" t="s">
        <v>185</v>
      </c>
      <c r="B46" s="63"/>
      <c r="C46" s="22"/>
      <c r="D46" s="40"/>
      <c r="E46" s="41"/>
      <c r="F46" s="40"/>
      <c r="G46" s="40"/>
      <c r="H46" s="40"/>
      <c r="I46" s="26"/>
      <c r="J46" s="41"/>
      <c r="K46" s="26"/>
      <c r="L46" s="26"/>
      <c r="M46" s="26"/>
      <c r="N46" s="26"/>
      <c r="O46" s="26"/>
      <c r="P46" s="54"/>
    </row>
    <row r="47" spans="1:16" ht="18" customHeight="1">
      <c r="A47" s="4" t="s">
        <v>170</v>
      </c>
      <c r="B47" s="63"/>
      <c r="C47" s="22"/>
      <c r="D47" s="40">
        <v>0</v>
      </c>
      <c r="E47" s="41"/>
      <c r="F47" s="40">
        <v>0</v>
      </c>
      <c r="G47" s="41"/>
      <c r="H47" s="40">
        <v>0</v>
      </c>
      <c r="I47" s="26"/>
      <c r="J47" s="43">
        <v>0</v>
      </c>
      <c r="K47" s="44"/>
      <c r="L47" s="44">
        <v>-16692</v>
      </c>
      <c r="M47" s="26"/>
      <c r="N47" s="26">
        <v>0</v>
      </c>
      <c r="O47" s="26"/>
      <c r="P47" s="102">
        <f>SUM(D47:N47)</f>
        <v>-16692</v>
      </c>
    </row>
    <row r="48" spans="1:16" ht="18" customHeight="1">
      <c r="A48" s="4" t="s">
        <v>171</v>
      </c>
      <c r="B48" s="63">
        <v>11</v>
      </c>
      <c r="C48" s="22"/>
      <c r="D48" s="40">
        <v>0</v>
      </c>
      <c r="E48" s="41"/>
      <c r="F48" s="40">
        <v>0</v>
      </c>
      <c r="G48" s="41"/>
      <c r="H48" s="40">
        <v>0</v>
      </c>
      <c r="I48" s="26"/>
      <c r="J48" s="43">
        <v>0</v>
      </c>
      <c r="K48" s="44"/>
      <c r="L48" s="44">
        <v>0</v>
      </c>
      <c r="M48" s="26"/>
      <c r="N48" s="26">
        <v>-445</v>
      </c>
      <c r="O48" s="26"/>
      <c r="P48" s="102">
        <f>SUM(D48:N48)</f>
        <v>-445</v>
      </c>
    </row>
    <row r="49" spans="1:16" ht="21" customHeight="1">
      <c r="A49" s="2" t="s">
        <v>185</v>
      </c>
      <c r="B49" s="63"/>
      <c r="C49" s="22"/>
      <c r="D49" s="45">
        <f>SUM(D47:D48)</f>
        <v>0</v>
      </c>
      <c r="E49" s="41"/>
      <c r="F49" s="45">
        <f>SUM(F47:F48)</f>
        <v>0</v>
      </c>
      <c r="G49" s="40"/>
      <c r="H49" s="45">
        <f>SUM(H47:H48)</f>
        <v>0</v>
      </c>
      <c r="I49" s="26"/>
      <c r="J49" s="55">
        <f>SUM(J47:J48)</f>
        <v>0</v>
      </c>
      <c r="K49" s="26"/>
      <c r="L49" s="55">
        <f>SUM(L47:L48)</f>
        <v>-16692</v>
      </c>
      <c r="M49" s="26"/>
      <c r="N49" s="55">
        <f>SUM(N47:N48)</f>
        <v>-445</v>
      </c>
      <c r="O49" s="26"/>
      <c r="P49" s="45">
        <f>SUM(P47:P48)</f>
        <v>-17137</v>
      </c>
    </row>
    <row r="50" spans="1:16" s="53" customFormat="1" ht="18" customHeight="1">
      <c r="A50" s="58"/>
      <c r="B50" s="66"/>
      <c r="C50" s="59"/>
      <c r="D50" s="40"/>
      <c r="E50" s="41"/>
      <c r="F50" s="40"/>
      <c r="G50" s="40"/>
      <c r="H50" s="40"/>
      <c r="I50" s="41"/>
      <c r="J50" s="41"/>
      <c r="K50" s="41"/>
      <c r="L50" s="41"/>
      <c r="M50" s="41"/>
      <c r="N50" s="41"/>
      <c r="O50" s="41"/>
      <c r="P50" s="40"/>
    </row>
    <row r="51" spans="1:16" ht="18" customHeight="1" thickBot="1">
      <c r="A51" s="2" t="s">
        <v>215</v>
      </c>
      <c r="B51" s="6"/>
      <c r="C51" s="60"/>
      <c r="D51" s="61">
        <f>+D49+D44</f>
        <v>2493455</v>
      </c>
      <c r="E51" s="39"/>
      <c r="F51" s="61">
        <f>+F49+F44</f>
        <v>1422185</v>
      </c>
      <c r="G51" s="42"/>
      <c r="H51" s="61">
        <f>+H49+H44</f>
        <v>464905</v>
      </c>
      <c r="I51" s="47"/>
      <c r="J51" s="61">
        <f>+J49+J44</f>
        <v>2096</v>
      </c>
      <c r="K51" s="42"/>
      <c r="L51" s="61">
        <f>+L49+L44</f>
        <v>-4040204</v>
      </c>
      <c r="M51" s="42"/>
      <c r="N51" s="61">
        <f>+N49+N44</f>
        <v>898</v>
      </c>
      <c r="O51" s="42"/>
      <c r="P51" s="61">
        <f>+P49+P44</f>
        <v>343335</v>
      </c>
    </row>
    <row r="52" spans="1:16" ht="15.75" thickTop="1"/>
    <row r="54" spans="1:16">
      <c r="P54" s="151">
        <f>+P51-BS!H95</f>
        <v>0</v>
      </c>
    </row>
  </sheetData>
  <sheetProtection password="F7ED" sheet="1" objects="1" scenarios="1"/>
  <mergeCells count="6">
    <mergeCell ref="D39:P39"/>
    <mergeCell ref="I6:L6"/>
    <mergeCell ref="D5:P5"/>
    <mergeCell ref="D10:P10"/>
    <mergeCell ref="D34:P34"/>
    <mergeCell ref="I35:L35"/>
  </mergeCells>
  <pageMargins left="0.55118110236220474" right="0.35433070866141736" top="0.62992125984251968" bottom="0.74803149606299213" header="0.31496062992125984" footer="0.31496062992125984"/>
  <pageSetup paperSize="9" scale="77" firstPageNumber="12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29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L93"/>
  <sheetViews>
    <sheetView tabSelected="1" view="pageBreakPreview" zoomScaleSheetLayoutView="100" workbookViewId="0">
      <selection activeCell="C51" sqref="C51"/>
    </sheetView>
  </sheetViews>
  <sheetFormatPr defaultColWidth="9.125" defaultRowHeight="18" customHeight="1"/>
  <cols>
    <col min="1" max="1" width="45.25" style="98" customWidth="1"/>
    <col min="2" max="2" width="6.25" style="98" customWidth="1"/>
    <col min="3" max="3" width="1.625" style="98" customWidth="1"/>
    <col min="4" max="4" width="11.875" style="98" customWidth="1"/>
    <col min="5" max="5" width="1.625" style="98" customWidth="1"/>
    <col min="6" max="6" width="11.75" style="98" customWidth="1"/>
    <col min="7" max="7" width="1.625" style="98" customWidth="1"/>
    <col min="8" max="8" width="11.75" style="98" customWidth="1"/>
    <col min="9" max="9" width="1.625" style="98" customWidth="1"/>
    <col min="10" max="10" width="11.75" style="98" customWidth="1"/>
    <col min="11" max="16384" width="9.125" style="98"/>
  </cols>
  <sheetData>
    <row r="1" spans="1:12" s="115" customFormat="1" ht="18" customHeight="1">
      <c r="A1" s="106" t="s">
        <v>0</v>
      </c>
      <c r="B1" s="107"/>
      <c r="C1" s="107"/>
      <c r="D1" s="114"/>
      <c r="E1" s="107"/>
      <c r="F1" s="107"/>
      <c r="G1" s="107"/>
      <c r="H1" s="107"/>
      <c r="I1" s="107"/>
      <c r="J1" s="114"/>
    </row>
    <row r="2" spans="1:12" ht="18" customHeight="1">
      <c r="A2" s="2" t="s">
        <v>161</v>
      </c>
      <c r="B2" s="1"/>
      <c r="C2" s="1"/>
      <c r="D2" s="79"/>
      <c r="E2" s="1"/>
      <c r="F2" s="1"/>
      <c r="G2" s="1"/>
      <c r="H2" s="1"/>
      <c r="I2" s="1"/>
      <c r="J2" s="79"/>
    </row>
    <row r="3" spans="1:12" ht="18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2" ht="18" customHeight="1">
      <c r="A4" s="1"/>
      <c r="B4" s="119"/>
      <c r="C4" s="119"/>
      <c r="D4" s="164" t="s">
        <v>43</v>
      </c>
      <c r="E4" s="164"/>
      <c r="F4" s="164"/>
      <c r="G4" s="1"/>
      <c r="H4" s="164" t="s">
        <v>44</v>
      </c>
      <c r="I4" s="164"/>
      <c r="J4" s="164"/>
    </row>
    <row r="5" spans="1:12" ht="18" customHeight="1">
      <c r="A5" s="1"/>
      <c r="B5" s="119"/>
      <c r="C5" s="119"/>
      <c r="D5" s="163" t="s">
        <v>46</v>
      </c>
      <c r="E5" s="163"/>
      <c r="F5" s="163"/>
      <c r="G5" s="1"/>
      <c r="H5" s="163" t="s">
        <v>46</v>
      </c>
      <c r="I5" s="163"/>
      <c r="J5" s="163"/>
    </row>
    <row r="6" spans="1:12" ht="18" customHeight="1">
      <c r="A6" s="1"/>
      <c r="B6" s="119"/>
      <c r="C6" s="119"/>
      <c r="D6" s="169" t="s">
        <v>206</v>
      </c>
      <c r="E6" s="169"/>
      <c r="F6" s="169"/>
      <c r="G6" s="118"/>
      <c r="H6" s="169" t="s">
        <v>206</v>
      </c>
      <c r="I6" s="169"/>
      <c r="J6" s="169"/>
    </row>
    <row r="7" spans="1:12" ht="18" customHeight="1">
      <c r="A7" s="1"/>
      <c r="B7" s="119"/>
      <c r="C7" s="119"/>
      <c r="D7" s="165" t="s">
        <v>205</v>
      </c>
      <c r="E7" s="165"/>
      <c r="F7" s="165"/>
      <c r="G7" s="118"/>
      <c r="H7" s="165" t="s">
        <v>205</v>
      </c>
      <c r="I7" s="165"/>
      <c r="J7" s="165"/>
    </row>
    <row r="8" spans="1:12" ht="18" customHeight="1">
      <c r="A8" s="1"/>
      <c r="B8" s="116" t="s">
        <v>5</v>
      </c>
      <c r="C8" s="116"/>
      <c r="D8" s="118">
        <v>2020</v>
      </c>
      <c r="E8" s="118"/>
      <c r="F8" s="118">
        <v>2019</v>
      </c>
      <c r="G8" s="118"/>
      <c r="H8" s="121">
        <v>2020</v>
      </c>
      <c r="I8" s="121"/>
      <c r="J8" s="121">
        <v>2019</v>
      </c>
    </row>
    <row r="9" spans="1:12" ht="18" customHeight="1">
      <c r="A9" s="1"/>
      <c r="B9" s="116"/>
      <c r="C9" s="116"/>
      <c r="D9" s="118"/>
      <c r="E9" s="118"/>
      <c r="F9" s="162" t="s">
        <v>150</v>
      </c>
      <c r="G9" s="162"/>
      <c r="H9" s="162"/>
      <c r="I9" s="118"/>
      <c r="J9" s="118"/>
    </row>
    <row r="10" spans="1:12" ht="18" customHeight="1">
      <c r="A10" s="20" t="s">
        <v>71</v>
      </c>
      <c r="B10" s="119"/>
      <c r="C10" s="119"/>
      <c r="D10" s="80"/>
      <c r="E10" s="81"/>
      <c r="F10" s="29"/>
      <c r="G10" s="81"/>
      <c r="H10" s="81"/>
      <c r="I10" s="81"/>
      <c r="J10" s="81"/>
    </row>
    <row r="11" spans="1:12" ht="18" customHeight="1">
      <c r="A11" s="1" t="s">
        <v>245</v>
      </c>
      <c r="B11" s="119"/>
      <c r="C11" s="119"/>
      <c r="D11" s="70">
        <v>12354</v>
      </c>
      <c r="E11" s="3"/>
      <c r="F11" s="70">
        <v>-27491</v>
      </c>
      <c r="G11" s="3"/>
      <c r="H11" s="70">
        <v>-16692</v>
      </c>
      <c r="I11" s="3"/>
      <c r="J11" s="70">
        <v>-119419</v>
      </c>
      <c r="L11" s="98" t="s">
        <v>93</v>
      </c>
    </row>
    <row r="12" spans="1:12" ht="9" customHeight="1">
      <c r="A12" s="1"/>
      <c r="B12" s="160"/>
      <c r="C12" s="160"/>
      <c r="D12" s="70"/>
      <c r="E12" s="3"/>
      <c r="F12" s="70"/>
      <c r="G12" s="3"/>
      <c r="H12" s="70"/>
      <c r="I12" s="3"/>
      <c r="J12" s="70"/>
    </row>
    <row r="13" spans="1:12" ht="18" customHeight="1">
      <c r="A13" s="22" t="s">
        <v>259</v>
      </c>
      <c r="B13" s="119"/>
      <c r="C13" s="119"/>
      <c r="D13" s="70"/>
      <c r="E13" s="3"/>
      <c r="F13" s="70"/>
      <c r="G13" s="3"/>
      <c r="H13" s="70"/>
      <c r="I13" s="3"/>
      <c r="J13" s="70"/>
      <c r="L13" s="98" t="s">
        <v>94</v>
      </c>
    </row>
    <row r="14" spans="1:12" ht="18" customHeight="1">
      <c r="A14" s="1" t="s">
        <v>72</v>
      </c>
      <c r="B14" s="119"/>
      <c r="C14" s="119"/>
      <c r="D14" s="70">
        <v>-491</v>
      </c>
      <c r="E14" s="3"/>
      <c r="F14" s="70">
        <v>-1089</v>
      </c>
      <c r="G14" s="3"/>
      <c r="H14" s="70">
        <v>-9428</v>
      </c>
      <c r="I14" s="3"/>
      <c r="J14" s="70">
        <v>-9397</v>
      </c>
    </row>
    <row r="15" spans="1:12" ht="18" customHeight="1">
      <c r="A15" s="4" t="s">
        <v>73</v>
      </c>
      <c r="B15" s="119"/>
      <c r="C15" s="119"/>
      <c r="D15" s="70">
        <v>6084</v>
      </c>
      <c r="E15" s="3"/>
      <c r="F15" s="70">
        <v>10601</v>
      </c>
      <c r="G15" s="3"/>
      <c r="H15" s="70">
        <v>424</v>
      </c>
      <c r="I15" s="3"/>
      <c r="J15" s="70">
        <v>713</v>
      </c>
    </row>
    <row r="16" spans="1:12" ht="18" customHeight="1">
      <c r="A16" s="4" t="s">
        <v>74</v>
      </c>
      <c r="B16" s="119"/>
      <c r="C16" s="119"/>
      <c r="D16" s="70">
        <v>58144</v>
      </c>
      <c r="E16" s="3"/>
      <c r="F16" s="70">
        <v>56322</v>
      </c>
      <c r="G16" s="3"/>
      <c r="H16" s="70">
        <v>3366</v>
      </c>
      <c r="I16" s="3"/>
      <c r="J16" s="70">
        <v>3755</v>
      </c>
    </row>
    <row r="17" spans="1:10" ht="18" customHeight="1">
      <c r="A17" s="4" t="s">
        <v>92</v>
      </c>
      <c r="B17" s="119"/>
      <c r="C17" s="119"/>
      <c r="D17" s="70">
        <v>564</v>
      </c>
      <c r="E17" s="3"/>
      <c r="F17" s="70">
        <v>243</v>
      </c>
      <c r="G17" s="3"/>
      <c r="H17" s="70">
        <v>37753</v>
      </c>
      <c r="I17" s="3"/>
      <c r="J17" s="70">
        <v>100596</v>
      </c>
    </row>
    <row r="18" spans="1:10" ht="18" customHeight="1">
      <c r="A18" s="1" t="s">
        <v>75</v>
      </c>
      <c r="B18" s="119"/>
      <c r="C18" s="119"/>
      <c r="D18" s="70">
        <v>-3915</v>
      </c>
      <c r="E18" s="3"/>
      <c r="F18" s="70">
        <v>-2778</v>
      </c>
      <c r="G18" s="3"/>
      <c r="H18" s="70">
        <v>-27889</v>
      </c>
      <c r="I18" s="3"/>
      <c r="J18" s="70">
        <v>-8125</v>
      </c>
    </row>
    <row r="19" spans="1:10" ht="18" customHeight="1">
      <c r="A19" s="4" t="s">
        <v>160</v>
      </c>
      <c r="B19" s="119"/>
      <c r="C19" s="119"/>
      <c r="D19" s="70">
        <v>1307</v>
      </c>
      <c r="E19" s="3"/>
      <c r="F19" s="70">
        <v>0</v>
      </c>
      <c r="G19" s="3"/>
      <c r="H19" s="3">
        <v>1307</v>
      </c>
      <c r="I19" s="3"/>
      <c r="J19" s="3">
        <v>0</v>
      </c>
    </row>
    <row r="20" spans="1:10" ht="18" customHeight="1">
      <c r="A20" s="4" t="s">
        <v>166</v>
      </c>
      <c r="B20" s="119"/>
      <c r="C20" s="119"/>
      <c r="D20" s="70">
        <v>0</v>
      </c>
      <c r="E20" s="3"/>
      <c r="F20" s="70">
        <v>0</v>
      </c>
      <c r="G20" s="3"/>
      <c r="H20" s="70">
        <v>0</v>
      </c>
      <c r="I20" s="3"/>
      <c r="J20" s="70">
        <v>15860</v>
      </c>
    </row>
    <row r="21" spans="1:10" ht="18" customHeight="1">
      <c r="A21" s="4" t="s">
        <v>172</v>
      </c>
      <c r="B21" s="119"/>
      <c r="C21" s="119"/>
      <c r="D21" s="70"/>
      <c r="E21" s="3"/>
      <c r="F21" s="70"/>
      <c r="G21" s="3"/>
      <c r="H21" s="70"/>
      <c r="I21" s="3"/>
      <c r="J21" s="70"/>
    </row>
    <row r="22" spans="1:10" ht="18" customHeight="1">
      <c r="A22" s="4" t="s">
        <v>173</v>
      </c>
      <c r="B22" s="119"/>
      <c r="C22" s="119"/>
      <c r="D22" s="70">
        <v>0</v>
      </c>
      <c r="E22" s="3"/>
      <c r="F22" s="70">
        <v>0</v>
      </c>
      <c r="G22" s="3"/>
      <c r="H22" s="70">
        <v>0</v>
      </c>
      <c r="I22" s="3"/>
      <c r="J22" s="70">
        <v>-16000</v>
      </c>
    </row>
    <row r="23" spans="1:10" ht="18" customHeight="1">
      <c r="A23" s="4" t="s">
        <v>127</v>
      </c>
      <c r="B23" s="119"/>
      <c r="C23" s="119"/>
      <c r="D23" s="70"/>
    </row>
    <row r="24" spans="1:10" ht="18" customHeight="1">
      <c r="A24" s="4" t="s">
        <v>106</v>
      </c>
      <c r="B24" s="119"/>
      <c r="C24" s="119"/>
      <c r="D24" s="70">
        <v>-10972</v>
      </c>
      <c r="E24" s="3"/>
      <c r="F24" s="70">
        <v>-10061</v>
      </c>
      <c r="G24" s="3"/>
      <c r="H24" s="70">
        <v>-370</v>
      </c>
      <c r="I24" s="3"/>
      <c r="J24" s="70">
        <v>0</v>
      </c>
    </row>
    <row r="25" spans="1:10" ht="18" customHeight="1">
      <c r="A25" s="4" t="s">
        <v>224</v>
      </c>
      <c r="B25" s="139"/>
      <c r="C25" s="139"/>
      <c r="D25" s="70">
        <v>535</v>
      </c>
      <c r="E25" s="3"/>
      <c r="F25" s="70">
        <v>0</v>
      </c>
      <c r="G25" s="3"/>
      <c r="H25" s="70">
        <v>0</v>
      </c>
      <c r="I25" s="3"/>
      <c r="J25" s="70">
        <v>0</v>
      </c>
    </row>
    <row r="26" spans="1:10" ht="18" customHeight="1">
      <c r="A26" s="4" t="s">
        <v>260</v>
      </c>
      <c r="B26" s="119"/>
      <c r="C26" s="119"/>
      <c r="D26" s="70">
        <v>-2732</v>
      </c>
      <c r="E26" s="3"/>
      <c r="F26" s="70">
        <v>-2587</v>
      </c>
      <c r="G26" s="3"/>
      <c r="H26" s="70">
        <v>-1119</v>
      </c>
      <c r="I26" s="3"/>
      <c r="J26" s="70">
        <v>-982</v>
      </c>
    </row>
    <row r="27" spans="1:10" ht="18" customHeight="1">
      <c r="A27" s="4" t="s">
        <v>261</v>
      </c>
      <c r="B27" s="119"/>
      <c r="C27" s="119"/>
      <c r="D27" s="70">
        <v>0</v>
      </c>
      <c r="E27" s="3"/>
      <c r="F27" s="70">
        <v>3811</v>
      </c>
      <c r="G27" s="3"/>
      <c r="H27" s="70">
        <v>0</v>
      </c>
      <c r="I27" s="3"/>
      <c r="J27" s="70">
        <v>5000</v>
      </c>
    </row>
    <row r="28" spans="1:10" ht="18" customHeight="1">
      <c r="A28" s="4" t="s">
        <v>174</v>
      </c>
      <c r="B28" s="119"/>
      <c r="C28" s="119"/>
      <c r="D28" s="70">
        <v>14</v>
      </c>
      <c r="E28" s="3"/>
      <c r="F28" s="70">
        <v>1189</v>
      </c>
      <c r="G28" s="3"/>
      <c r="H28" s="70">
        <v>14</v>
      </c>
      <c r="I28" s="3"/>
      <c r="J28" s="70">
        <v>0</v>
      </c>
    </row>
    <row r="29" spans="1:10" ht="18" customHeight="1">
      <c r="A29" s="4" t="s">
        <v>188</v>
      </c>
      <c r="B29" s="119"/>
      <c r="C29" s="119"/>
      <c r="D29" s="70">
        <v>0</v>
      </c>
      <c r="E29" s="3"/>
      <c r="F29" s="70">
        <v>-979</v>
      </c>
      <c r="G29" s="3"/>
      <c r="H29" s="70">
        <v>0</v>
      </c>
      <c r="I29" s="3"/>
      <c r="J29" s="70">
        <v>-979</v>
      </c>
    </row>
    <row r="30" spans="1:10" ht="18" customHeight="1">
      <c r="A30" s="4" t="s">
        <v>128</v>
      </c>
      <c r="B30" s="119"/>
      <c r="C30" s="119"/>
      <c r="D30" s="70">
        <v>-557</v>
      </c>
      <c r="E30" s="3"/>
      <c r="F30" s="70">
        <v>-675</v>
      </c>
      <c r="G30" s="3"/>
      <c r="H30" s="70">
        <v>-326</v>
      </c>
      <c r="I30" s="3"/>
      <c r="J30" s="70">
        <v>0</v>
      </c>
    </row>
    <row r="31" spans="1:10" ht="18" customHeight="1">
      <c r="A31" s="4" t="s">
        <v>262</v>
      </c>
      <c r="B31" s="119"/>
      <c r="C31" s="119"/>
      <c r="D31" s="70">
        <v>78</v>
      </c>
      <c r="E31" s="3"/>
      <c r="F31" s="70">
        <v>-201</v>
      </c>
      <c r="G31" s="3"/>
      <c r="H31" s="70">
        <v>78</v>
      </c>
      <c r="I31" s="3"/>
      <c r="J31" s="70">
        <v>-195</v>
      </c>
    </row>
    <row r="32" spans="1:10" ht="18" customHeight="1">
      <c r="A32" s="4" t="s">
        <v>129</v>
      </c>
      <c r="B32" s="119"/>
      <c r="C32" s="119"/>
      <c r="D32" s="70">
        <v>12549</v>
      </c>
      <c r="E32" s="3"/>
      <c r="F32" s="70">
        <v>3502</v>
      </c>
      <c r="G32" s="3"/>
      <c r="H32" s="70">
        <v>12549</v>
      </c>
      <c r="I32" s="3"/>
      <c r="J32" s="70">
        <v>3502</v>
      </c>
    </row>
    <row r="33" spans="1:10" ht="18" customHeight="1">
      <c r="A33" s="4" t="s">
        <v>175</v>
      </c>
      <c r="B33" s="119"/>
      <c r="C33" s="119"/>
      <c r="D33" s="70">
        <v>0</v>
      </c>
      <c r="E33" s="3"/>
      <c r="F33" s="70">
        <v>81</v>
      </c>
      <c r="G33" s="3"/>
      <c r="H33" s="70">
        <v>0</v>
      </c>
      <c r="I33" s="3"/>
      <c r="J33" s="70">
        <v>81</v>
      </c>
    </row>
    <row r="34" spans="1:10" ht="18" customHeight="1">
      <c r="A34" s="4" t="s">
        <v>130</v>
      </c>
      <c r="B34" s="119"/>
      <c r="C34" s="119"/>
      <c r="D34" s="70">
        <v>462</v>
      </c>
      <c r="E34" s="3"/>
      <c r="F34" s="70">
        <v>828</v>
      </c>
      <c r="G34" s="3"/>
      <c r="H34" s="3">
        <v>289</v>
      </c>
      <c r="I34" s="3"/>
      <c r="J34" s="3">
        <v>719</v>
      </c>
    </row>
    <row r="35" spans="1:10" ht="18" customHeight="1">
      <c r="A35" s="4" t="s">
        <v>225</v>
      </c>
      <c r="B35" s="139"/>
      <c r="C35" s="139"/>
      <c r="D35" s="70">
        <v>-18</v>
      </c>
      <c r="E35" s="3"/>
      <c r="F35" s="70">
        <v>-19</v>
      </c>
      <c r="G35" s="3"/>
      <c r="H35" s="3">
        <v>-18</v>
      </c>
      <c r="I35" s="3"/>
      <c r="J35" s="3">
        <v>-19</v>
      </c>
    </row>
    <row r="36" spans="1:10" ht="18" customHeight="1">
      <c r="A36" s="22"/>
      <c r="B36" s="119"/>
      <c r="C36" s="119"/>
      <c r="D36" s="82">
        <f>SUM(D11:D35)</f>
        <v>73406</v>
      </c>
      <c r="E36" s="83"/>
      <c r="F36" s="82">
        <f>SUM(F11:F35)</f>
        <v>30697</v>
      </c>
      <c r="G36" s="83"/>
      <c r="H36" s="82">
        <f>SUM(H11:H35)</f>
        <v>-62</v>
      </c>
      <c r="I36" s="83"/>
      <c r="J36" s="82">
        <f>SUM(J11:J35)</f>
        <v>-24890</v>
      </c>
    </row>
    <row r="37" spans="1:10" ht="18" customHeight="1">
      <c r="A37" s="22" t="s">
        <v>76</v>
      </c>
      <c r="B37" s="119"/>
      <c r="C37" s="119"/>
      <c r="D37" s="85"/>
      <c r="E37" s="83"/>
      <c r="F37" s="85"/>
      <c r="G37" s="83"/>
      <c r="H37" s="83"/>
      <c r="I37" s="83"/>
      <c r="J37" s="83"/>
    </row>
    <row r="38" spans="1:10" ht="18" customHeight="1">
      <c r="A38" s="1" t="s">
        <v>8</v>
      </c>
      <c r="B38" s="119"/>
      <c r="C38" s="119"/>
      <c r="D38" s="27">
        <v>14321</v>
      </c>
      <c r="E38" s="3"/>
      <c r="F38" s="27">
        <v>-510</v>
      </c>
      <c r="G38" s="3"/>
      <c r="H38" s="3">
        <v>-4875</v>
      </c>
      <c r="I38" s="3"/>
      <c r="J38" s="3">
        <v>8192</v>
      </c>
    </row>
    <row r="39" spans="1:10" ht="18" customHeight="1">
      <c r="A39" s="1" t="s">
        <v>105</v>
      </c>
      <c r="B39" s="119"/>
      <c r="C39" s="119"/>
      <c r="D39" s="27">
        <v>-15998</v>
      </c>
      <c r="E39" s="3"/>
      <c r="F39" s="27">
        <v>1610</v>
      </c>
      <c r="G39" s="3"/>
      <c r="H39" s="3">
        <v>-18746</v>
      </c>
      <c r="I39" s="3"/>
      <c r="J39" s="3">
        <v>2320</v>
      </c>
    </row>
    <row r="40" spans="1:10" ht="18" customHeight="1">
      <c r="A40" s="58" t="s">
        <v>190</v>
      </c>
      <c r="B40" s="124"/>
      <c r="C40" s="124"/>
      <c r="D40" s="27">
        <v>-28846</v>
      </c>
      <c r="E40" s="3"/>
      <c r="F40" s="27">
        <v>-25276</v>
      </c>
      <c r="G40" s="3"/>
      <c r="H40" s="3">
        <v>-18951</v>
      </c>
      <c r="I40" s="3"/>
      <c r="J40" s="3">
        <v>-7555</v>
      </c>
    </row>
    <row r="41" spans="1:10" ht="18" customHeight="1">
      <c r="A41" s="1" t="s">
        <v>10</v>
      </c>
      <c r="B41" s="119"/>
      <c r="C41" s="119"/>
      <c r="D41" s="27">
        <v>-931</v>
      </c>
      <c r="E41" s="3"/>
      <c r="F41" s="27">
        <v>4447</v>
      </c>
      <c r="G41" s="3"/>
      <c r="H41" s="3">
        <v>-558</v>
      </c>
      <c r="I41" s="3"/>
      <c r="J41" s="3">
        <v>2689</v>
      </c>
    </row>
    <row r="42" spans="1:10" ht="18" customHeight="1">
      <c r="A42" s="1" t="s">
        <v>87</v>
      </c>
      <c r="B42" s="119"/>
      <c r="C42" s="119"/>
      <c r="D42" s="27">
        <v>21</v>
      </c>
      <c r="E42" s="3"/>
      <c r="F42" s="27">
        <v>222</v>
      </c>
      <c r="G42" s="3"/>
      <c r="H42" s="3">
        <v>3</v>
      </c>
      <c r="I42" s="3"/>
      <c r="J42" s="3">
        <v>3</v>
      </c>
    </row>
    <row r="43" spans="1:10" ht="18" customHeight="1">
      <c r="A43" s="1" t="s">
        <v>18</v>
      </c>
      <c r="B43" s="119"/>
      <c r="C43" s="119"/>
      <c r="D43" s="27">
        <v>-897</v>
      </c>
      <c r="E43" s="3"/>
      <c r="F43" s="27">
        <v>3455</v>
      </c>
      <c r="G43" s="3"/>
      <c r="H43" s="3">
        <v>-976</v>
      </c>
      <c r="I43" s="3"/>
      <c r="J43" s="3">
        <v>3173</v>
      </c>
    </row>
    <row r="44" spans="1:10" ht="18" customHeight="1">
      <c r="A44" s="1" t="s">
        <v>180</v>
      </c>
      <c r="B44" s="119"/>
      <c r="C44" s="119"/>
      <c r="D44" s="27">
        <v>-1206</v>
      </c>
      <c r="E44" s="3"/>
      <c r="F44" s="27">
        <v>7700</v>
      </c>
      <c r="G44" s="3"/>
      <c r="H44" s="3">
        <v>4810</v>
      </c>
      <c r="I44" s="3"/>
      <c r="J44" s="3">
        <v>1688</v>
      </c>
    </row>
    <row r="45" spans="1:10" ht="18" customHeight="1">
      <c r="A45" s="1" t="s">
        <v>107</v>
      </c>
      <c r="B45" s="119"/>
      <c r="C45" s="119"/>
      <c r="D45" s="27">
        <v>885</v>
      </c>
      <c r="E45" s="3"/>
      <c r="F45" s="27">
        <v>-1364</v>
      </c>
      <c r="G45" s="3"/>
      <c r="H45" s="3">
        <v>5244</v>
      </c>
      <c r="I45" s="3"/>
      <c r="J45" s="3">
        <v>-10820</v>
      </c>
    </row>
    <row r="46" spans="1:10" ht="18" customHeight="1">
      <c r="A46" s="1" t="s">
        <v>88</v>
      </c>
      <c r="B46" s="119"/>
      <c r="C46" s="119"/>
      <c r="D46" s="27">
        <v>-5796</v>
      </c>
      <c r="E46" s="3"/>
      <c r="F46" s="27">
        <v>-3297</v>
      </c>
      <c r="G46" s="3"/>
      <c r="H46" s="3">
        <v>-2406</v>
      </c>
      <c r="I46" s="3"/>
      <c r="J46" s="3">
        <v>-1563</v>
      </c>
    </row>
    <row r="47" spans="1:10" s="115" customFormat="1" ht="18" customHeight="1">
      <c r="A47" s="106" t="s">
        <v>0</v>
      </c>
      <c r="B47" s="107"/>
      <c r="C47" s="107"/>
      <c r="D47" s="114"/>
      <c r="E47" s="107"/>
      <c r="F47" s="107"/>
      <c r="G47" s="107"/>
      <c r="H47" s="107"/>
      <c r="I47" s="107"/>
      <c r="J47" s="114"/>
    </row>
    <row r="48" spans="1:10" ht="18" customHeight="1">
      <c r="A48" s="2" t="s">
        <v>161</v>
      </c>
      <c r="B48" s="1"/>
      <c r="C48" s="1"/>
      <c r="D48" s="79"/>
      <c r="E48" s="1"/>
      <c r="F48" s="1"/>
      <c r="G48" s="1"/>
      <c r="H48" s="1"/>
      <c r="I48" s="1"/>
      <c r="J48" s="79"/>
    </row>
    <row r="49" spans="1:10" ht="18" customHeight="1">
      <c r="A49" s="2"/>
      <c r="B49" s="1"/>
      <c r="C49" s="1"/>
      <c r="D49" s="1"/>
      <c r="E49" s="1"/>
      <c r="F49" s="1"/>
      <c r="G49" s="1"/>
      <c r="H49" s="1"/>
      <c r="I49" s="1"/>
      <c r="J49" s="1"/>
    </row>
    <row r="50" spans="1:10" ht="18" customHeight="1">
      <c r="A50" s="1"/>
      <c r="B50" s="119"/>
      <c r="C50" s="119"/>
      <c r="D50" s="164" t="s">
        <v>43</v>
      </c>
      <c r="E50" s="164"/>
      <c r="F50" s="164"/>
      <c r="G50" s="1"/>
      <c r="H50" s="164" t="s">
        <v>44</v>
      </c>
      <c r="I50" s="164"/>
      <c r="J50" s="164"/>
    </row>
    <row r="51" spans="1:10" ht="18" customHeight="1">
      <c r="A51" s="1"/>
      <c r="B51" s="119"/>
      <c r="C51" s="119"/>
      <c r="D51" s="163" t="s">
        <v>46</v>
      </c>
      <c r="E51" s="163"/>
      <c r="F51" s="163"/>
      <c r="G51" s="1"/>
      <c r="H51" s="163" t="s">
        <v>46</v>
      </c>
      <c r="I51" s="163"/>
      <c r="J51" s="163"/>
    </row>
    <row r="52" spans="1:10" ht="18" customHeight="1">
      <c r="A52" s="1"/>
      <c r="B52" s="119"/>
      <c r="C52" s="119"/>
      <c r="D52" s="169" t="s">
        <v>206</v>
      </c>
      <c r="E52" s="169"/>
      <c r="F52" s="169"/>
      <c r="G52" s="138"/>
      <c r="H52" s="169" t="s">
        <v>206</v>
      </c>
      <c r="I52" s="169"/>
      <c r="J52" s="169"/>
    </row>
    <row r="53" spans="1:10" ht="18" customHeight="1">
      <c r="A53" s="1"/>
      <c r="B53" s="119"/>
      <c r="C53" s="119"/>
      <c r="D53" s="165" t="s">
        <v>205</v>
      </c>
      <c r="E53" s="165"/>
      <c r="F53" s="165"/>
      <c r="G53" s="138"/>
      <c r="H53" s="165" t="s">
        <v>205</v>
      </c>
      <c r="I53" s="165"/>
      <c r="J53" s="165"/>
    </row>
    <row r="54" spans="1:10" ht="18" customHeight="1">
      <c r="A54" s="1"/>
      <c r="B54" s="116" t="s">
        <v>5</v>
      </c>
      <c r="C54" s="116"/>
      <c r="D54" s="138">
        <v>2020</v>
      </c>
      <c r="E54" s="138"/>
      <c r="F54" s="138">
        <v>2019</v>
      </c>
      <c r="G54" s="138"/>
      <c r="H54" s="138">
        <v>2020</v>
      </c>
      <c r="I54" s="138"/>
      <c r="J54" s="138">
        <v>2019</v>
      </c>
    </row>
    <row r="55" spans="1:10" ht="18" customHeight="1">
      <c r="A55" s="1"/>
      <c r="B55" s="116"/>
      <c r="C55" s="116"/>
      <c r="D55" s="138"/>
      <c r="E55" s="138"/>
      <c r="F55" s="162" t="s">
        <v>150</v>
      </c>
      <c r="G55" s="162"/>
      <c r="H55" s="162"/>
      <c r="I55" s="138"/>
      <c r="J55" s="138"/>
    </row>
    <row r="56" spans="1:10" ht="18" customHeight="1">
      <c r="A56" s="1" t="s">
        <v>263</v>
      </c>
      <c r="B56" s="135"/>
      <c r="C56" s="135"/>
      <c r="D56" s="27">
        <v>-15</v>
      </c>
      <c r="E56" s="3"/>
      <c r="F56" s="27">
        <v>0</v>
      </c>
      <c r="G56" s="3"/>
      <c r="H56" s="3">
        <v>0</v>
      </c>
      <c r="I56" s="3"/>
      <c r="J56" s="3">
        <v>0</v>
      </c>
    </row>
    <row r="57" spans="1:10" ht="18" customHeight="1">
      <c r="A57" s="1" t="s">
        <v>131</v>
      </c>
      <c r="B57" s="119"/>
      <c r="C57" s="119"/>
      <c r="D57" s="27">
        <v>-50</v>
      </c>
      <c r="E57" s="3"/>
      <c r="F57" s="27">
        <v>-4726</v>
      </c>
      <c r="G57" s="3"/>
      <c r="H57" s="3">
        <v>0</v>
      </c>
      <c r="I57" s="3"/>
      <c r="J57" s="3">
        <v>-4491</v>
      </c>
    </row>
    <row r="58" spans="1:10" ht="18" customHeight="1">
      <c r="A58" s="1" t="s">
        <v>30</v>
      </c>
      <c r="B58" s="119"/>
      <c r="C58" s="119"/>
      <c r="D58" s="27">
        <v>1103</v>
      </c>
      <c r="E58" s="3"/>
      <c r="F58" s="27">
        <v>-602</v>
      </c>
      <c r="G58" s="3"/>
      <c r="H58" s="3">
        <v>0</v>
      </c>
      <c r="I58" s="3"/>
      <c r="J58" s="3">
        <v>-602</v>
      </c>
    </row>
    <row r="59" spans="1:10" ht="18" customHeight="1">
      <c r="A59" s="1" t="s">
        <v>132</v>
      </c>
      <c r="B59" s="119"/>
      <c r="C59" s="119"/>
      <c r="D59" s="86">
        <f>SUM(D36:D46,D56:D58)</f>
        <v>35997</v>
      </c>
      <c r="E59" s="3"/>
      <c r="F59" s="86">
        <f>SUM(F36:F46,F56:F58)</f>
        <v>12356</v>
      </c>
      <c r="G59" s="3"/>
      <c r="H59" s="86">
        <f>SUM(H36:H46,H56:H58)</f>
        <v>-36517</v>
      </c>
      <c r="I59" s="3"/>
      <c r="J59" s="86">
        <f>SUM(J36:J46,J56:J58)</f>
        <v>-31856</v>
      </c>
    </row>
    <row r="60" spans="1:10" ht="18" customHeight="1">
      <c r="A60" s="1" t="s">
        <v>133</v>
      </c>
      <c r="B60" s="119"/>
      <c r="C60" s="119"/>
      <c r="D60" s="97">
        <v>-568</v>
      </c>
      <c r="E60" s="83"/>
      <c r="F60" s="97">
        <v>-1534</v>
      </c>
      <c r="G60" s="99"/>
      <c r="H60" s="99">
        <v>-427</v>
      </c>
      <c r="I60" s="99"/>
      <c r="J60" s="99">
        <v>-1165</v>
      </c>
    </row>
    <row r="61" spans="1:10" ht="18" customHeight="1">
      <c r="A61" s="24" t="s">
        <v>108</v>
      </c>
      <c r="B61" s="117"/>
      <c r="C61" s="117"/>
      <c r="D61" s="87">
        <f>SUM(D59:D60)</f>
        <v>35429</v>
      </c>
      <c r="E61" s="88"/>
      <c r="F61" s="87">
        <f>SUM(F59:F60)</f>
        <v>10822</v>
      </c>
      <c r="G61" s="88"/>
      <c r="H61" s="87">
        <f>SUM(H59:H60)</f>
        <v>-36944</v>
      </c>
      <c r="I61" s="88"/>
      <c r="J61" s="87">
        <f>SUM(J59:J60)</f>
        <v>-33021</v>
      </c>
    </row>
    <row r="62" spans="1:10" ht="18" customHeight="1">
      <c r="A62" s="1"/>
      <c r="B62" s="1"/>
      <c r="C62" s="119"/>
      <c r="D62" s="89"/>
      <c r="E62" s="89"/>
      <c r="F62" s="89"/>
      <c r="G62" s="89"/>
      <c r="H62" s="89"/>
      <c r="I62" s="89"/>
      <c r="J62" s="89"/>
    </row>
    <row r="63" spans="1:10" ht="18" customHeight="1">
      <c r="A63" s="20" t="s">
        <v>77</v>
      </c>
      <c r="B63" s="119"/>
      <c r="C63" s="119"/>
      <c r="D63" s="85"/>
      <c r="E63" s="83"/>
      <c r="F63" s="85"/>
      <c r="G63" s="83"/>
      <c r="H63" s="83"/>
      <c r="I63" s="83"/>
      <c r="J63" s="83"/>
    </row>
    <row r="64" spans="1:10" ht="18" customHeight="1">
      <c r="A64" s="1" t="s">
        <v>78</v>
      </c>
      <c r="B64" s="119"/>
      <c r="C64" s="119"/>
      <c r="D64" s="85">
        <v>1292</v>
      </c>
      <c r="E64" s="83"/>
      <c r="F64" s="27">
        <v>4601</v>
      </c>
      <c r="G64" s="3"/>
      <c r="H64" s="83">
        <v>508</v>
      </c>
      <c r="I64" s="3"/>
      <c r="J64" s="27">
        <v>955</v>
      </c>
    </row>
    <row r="65" spans="1:10" ht="18" customHeight="1">
      <c r="A65" s="1" t="s">
        <v>226</v>
      </c>
      <c r="B65" s="139"/>
      <c r="C65" s="139"/>
      <c r="D65" s="85">
        <v>18</v>
      </c>
      <c r="E65" s="83"/>
      <c r="F65" s="27">
        <v>19</v>
      </c>
      <c r="G65" s="3"/>
      <c r="H65" s="83">
        <v>18</v>
      </c>
      <c r="I65" s="3"/>
      <c r="J65" s="27">
        <v>19</v>
      </c>
    </row>
    <row r="66" spans="1:10" ht="18" customHeight="1">
      <c r="A66" s="1" t="s">
        <v>85</v>
      </c>
      <c r="B66" s="119"/>
      <c r="C66" s="119"/>
      <c r="D66" s="85">
        <v>-251</v>
      </c>
      <c r="E66" s="83"/>
      <c r="F66" s="27">
        <v>0</v>
      </c>
      <c r="G66" s="3"/>
      <c r="H66" s="83">
        <v>-251</v>
      </c>
      <c r="I66" s="3"/>
      <c r="J66" s="27">
        <v>0</v>
      </c>
    </row>
    <row r="67" spans="1:10" ht="18" customHeight="1">
      <c r="A67" s="1" t="s">
        <v>109</v>
      </c>
      <c r="B67" s="119"/>
      <c r="C67" s="119"/>
      <c r="D67" s="85">
        <v>0</v>
      </c>
      <c r="E67" s="83"/>
      <c r="F67" s="27">
        <v>0</v>
      </c>
      <c r="G67" s="3"/>
      <c r="H67" s="83">
        <v>-27728</v>
      </c>
      <c r="I67" s="3"/>
      <c r="J67" s="27">
        <v>-91460</v>
      </c>
    </row>
    <row r="68" spans="1:10" ht="18" customHeight="1">
      <c r="A68" s="1" t="s">
        <v>79</v>
      </c>
      <c r="B68" s="119"/>
      <c r="C68" s="119"/>
      <c r="D68" s="85">
        <v>0</v>
      </c>
      <c r="E68" s="83"/>
      <c r="F68" s="27">
        <v>0</v>
      </c>
      <c r="G68" s="3"/>
      <c r="H68" s="83">
        <v>24000</v>
      </c>
      <c r="I68" s="3"/>
      <c r="J68" s="27">
        <v>5000</v>
      </c>
    </row>
    <row r="69" spans="1:10" ht="18" customHeight="1">
      <c r="A69" s="1" t="s">
        <v>110</v>
      </c>
      <c r="B69" s="119"/>
      <c r="C69" s="119"/>
      <c r="D69" s="85">
        <v>-5528</v>
      </c>
      <c r="E69" s="83"/>
      <c r="F69" s="27">
        <v>-11078</v>
      </c>
      <c r="G69" s="3"/>
      <c r="H69" s="83">
        <v>-203</v>
      </c>
      <c r="I69" s="3"/>
      <c r="J69" s="27">
        <v>-3</v>
      </c>
    </row>
    <row r="70" spans="1:10" ht="18" customHeight="1">
      <c r="A70" s="1" t="s">
        <v>134</v>
      </c>
      <c r="B70" s="119"/>
      <c r="C70" s="119"/>
      <c r="D70" s="27">
        <v>629</v>
      </c>
      <c r="E70" s="3"/>
      <c r="F70" s="27">
        <v>854</v>
      </c>
      <c r="G70" s="3"/>
      <c r="H70" s="27">
        <v>395</v>
      </c>
      <c r="I70" s="3"/>
      <c r="J70" s="27">
        <v>178</v>
      </c>
    </row>
    <row r="71" spans="1:10" ht="18" customHeight="1">
      <c r="A71" s="1" t="s">
        <v>227</v>
      </c>
      <c r="B71" s="139"/>
      <c r="C71" s="139"/>
      <c r="D71" s="27">
        <v>0</v>
      </c>
      <c r="E71" s="3"/>
      <c r="F71" s="27">
        <v>-70</v>
      </c>
      <c r="G71" s="3"/>
      <c r="H71" s="27">
        <v>0</v>
      </c>
      <c r="I71" s="3"/>
      <c r="J71" s="27">
        <v>0</v>
      </c>
    </row>
    <row r="72" spans="1:10" ht="18" customHeight="1">
      <c r="A72" s="1" t="s">
        <v>176</v>
      </c>
      <c r="B72" s="119"/>
      <c r="C72" s="119"/>
      <c r="D72" s="27">
        <v>0</v>
      </c>
      <c r="E72" s="3"/>
      <c r="F72" s="27">
        <v>0</v>
      </c>
      <c r="G72" s="3"/>
      <c r="H72" s="27">
        <v>0</v>
      </c>
      <c r="I72" s="3"/>
      <c r="J72" s="27">
        <v>140</v>
      </c>
    </row>
    <row r="73" spans="1:10" ht="18" customHeight="1">
      <c r="A73" s="1" t="s">
        <v>177</v>
      </c>
      <c r="B73" s="119"/>
      <c r="C73" s="119"/>
      <c r="D73" s="27">
        <v>0</v>
      </c>
      <c r="E73" s="3"/>
      <c r="F73" s="27">
        <v>1179</v>
      </c>
      <c r="G73" s="3"/>
      <c r="H73" s="27">
        <v>0</v>
      </c>
      <c r="I73" s="3"/>
      <c r="J73" s="27">
        <v>1179</v>
      </c>
    </row>
    <row r="74" spans="1:10" ht="18" customHeight="1">
      <c r="A74" s="1" t="s">
        <v>111</v>
      </c>
      <c r="B74" s="119"/>
      <c r="C74" s="119"/>
      <c r="D74" s="27">
        <v>7384</v>
      </c>
      <c r="E74" s="3"/>
      <c r="F74" s="27">
        <v>14739</v>
      </c>
      <c r="G74" s="3"/>
      <c r="H74" s="27">
        <v>0</v>
      </c>
      <c r="I74" s="3"/>
      <c r="J74" s="27">
        <v>-342</v>
      </c>
    </row>
    <row r="75" spans="1:10" ht="18" customHeight="1">
      <c r="A75" s="24" t="s">
        <v>135</v>
      </c>
      <c r="B75" s="117"/>
      <c r="C75" s="117"/>
      <c r="D75" s="90">
        <f>SUM(D64:D74)</f>
        <v>3544</v>
      </c>
      <c r="E75" s="11"/>
      <c r="F75" s="90">
        <f>SUM(F64:F74)</f>
        <v>10244</v>
      </c>
      <c r="G75" s="11"/>
      <c r="H75" s="90">
        <f>SUM(H64:H74)</f>
        <v>-3261</v>
      </c>
      <c r="I75" s="11"/>
      <c r="J75" s="90">
        <f>SUM(J64:J74)</f>
        <v>-84334</v>
      </c>
    </row>
    <row r="76" spans="1:10" ht="18" customHeight="1">
      <c r="A76" s="1"/>
      <c r="B76" s="119"/>
      <c r="C76" s="119"/>
      <c r="D76" s="91"/>
      <c r="E76" s="1"/>
      <c r="F76" s="91"/>
      <c r="G76" s="1"/>
      <c r="H76" s="91"/>
      <c r="I76" s="1"/>
      <c r="J76" s="91"/>
    </row>
    <row r="77" spans="1:10" ht="18" customHeight="1">
      <c r="A77" s="20" t="s">
        <v>80</v>
      </c>
      <c r="B77" s="119"/>
      <c r="C77" s="119"/>
      <c r="D77" s="79"/>
      <c r="E77" s="1"/>
      <c r="F77" s="79"/>
      <c r="G77" s="1"/>
      <c r="H77" s="1"/>
      <c r="I77" s="1"/>
      <c r="J77" s="1"/>
    </row>
    <row r="78" spans="1:10" ht="18" customHeight="1">
      <c r="A78" s="1" t="s">
        <v>162</v>
      </c>
      <c r="B78" s="119"/>
      <c r="C78" s="119"/>
      <c r="D78" s="84">
        <v>-5569</v>
      </c>
      <c r="E78" s="3"/>
      <c r="F78" s="27">
        <v>-20738</v>
      </c>
      <c r="G78" s="3"/>
      <c r="H78" s="84">
        <v>-49</v>
      </c>
      <c r="I78" s="3"/>
      <c r="J78" s="3">
        <v>-1360</v>
      </c>
    </row>
    <row r="79" spans="1:10" ht="18" customHeight="1">
      <c r="A79" s="1" t="s">
        <v>81</v>
      </c>
      <c r="B79" s="119"/>
      <c r="C79" s="119"/>
      <c r="D79" s="84">
        <v>4034</v>
      </c>
      <c r="E79" s="3"/>
      <c r="F79" s="27">
        <v>12956</v>
      </c>
      <c r="G79" s="3"/>
      <c r="H79" s="84">
        <v>-297</v>
      </c>
      <c r="I79" s="3"/>
      <c r="J79" s="3">
        <v>-1291</v>
      </c>
    </row>
    <row r="80" spans="1:10" ht="18" customHeight="1">
      <c r="A80" s="1" t="s">
        <v>82</v>
      </c>
      <c r="B80" s="119"/>
      <c r="C80" s="119"/>
      <c r="D80" s="84">
        <v>0</v>
      </c>
      <c r="E80" s="3"/>
      <c r="F80" s="85">
        <v>20000</v>
      </c>
      <c r="G80" s="3"/>
      <c r="H80" s="84">
        <v>0</v>
      </c>
      <c r="I80" s="3"/>
      <c r="J80" s="3">
        <v>0</v>
      </c>
    </row>
    <row r="81" spans="1:10" ht="18" customHeight="1">
      <c r="A81" s="1" t="s">
        <v>181</v>
      </c>
      <c r="B81" s="119"/>
      <c r="C81" s="119"/>
      <c r="D81" s="84">
        <v>0</v>
      </c>
      <c r="E81" s="3"/>
      <c r="F81" s="27">
        <v>-40000</v>
      </c>
      <c r="G81" s="3"/>
      <c r="H81" s="84">
        <v>0</v>
      </c>
      <c r="I81" s="3"/>
      <c r="J81" s="3">
        <v>0</v>
      </c>
    </row>
    <row r="82" spans="1:10" ht="18" customHeight="1">
      <c r="A82" s="1" t="s">
        <v>136</v>
      </c>
      <c r="B82" s="119"/>
      <c r="C82" s="119"/>
      <c r="D82" s="84">
        <v>0</v>
      </c>
      <c r="E82" s="3"/>
      <c r="F82" s="27">
        <v>-65000</v>
      </c>
      <c r="G82" s="3"/>
      <c r="H82" s="84">
        <v>0</v>
      </c>
      <c r="I82" s="3"/>
      <c r="J82" s="3">
        <v>-50000</v>
      </c>
    </row>
    <row r="83" spans="1:10" ht="18" customHeight="1">
      <c r="A83" s="1" t="s">
        <v>182</v>
      </c>
      <c r="B83" s="119"/>
      <c r="C83" s="119"/>
      <c r="D83" s="84">
        <v>0</v>
      </c>
      <c r="E83" s="3"/>
      <c r="F83" s="27">
        <v>-65000</v>
      </c>
      <c r="G83" s="3"/>
      <c r="H83" s="84">
        <v>0</v>
      </c>
      <c r="I83" s="3"/>
      <c r="J83" s="3">
        <v>-50000</v>
      </c>
    </row>
    <row r="84" spans="1:10" ht="18" customHeight="1">
      <c r="A84" s="1" t="s">
        <v>178</v>
      </c>
      <c r="B84" s="119"/>
      <c r="C84" s="119"/>
      <c r="D84" s="84">
        <v>-54390</v>
      </c>
      <c r="E84" s="3"/>
      <c r="F84" s="85">
        <v>-35809</v>
      </c>
      <c r="G84" s="3"/>
      <c r="H84" s="84">
        <v>0</v>
      </c>
      <c r="I84" s="3"/>
      <c r="J84" s="3">
        <v>0</v>
      </c>
    </row>
    <row r="85" spans="1:10" ht="18" customHeight="1">
      <c r="A85" s="1" t="s">
        <v>112</v>
      </c>
      <c r="B85" s="119"/>
      <c r="C85" s="119"/>
      <c r="D85" s="84">
        <v>-1969</v>
      </c>
      <c r="E85" s="3"/>
      <c r="F85" s="27">
        <v>-1122</v>
      </c>
      <c r="G85" s="3"/>
      <c r="H85" s="84">
        <v>-433</v>
      </c>
      <c r="I85" s="3"/>
      <c r="J85" s="3">
        <v>-549</v>
      </c>
    </row>
    <row r="86" spans="1:10" ht="18" customHeight="1">
      <c r="A86" s="1" t="s">
        <v>228</v>
      </c>
      <c r="B86" s="139"/>
      <c r="C86" s="139"/>
      <c r="D86" s="84">
        <v>0</v>
      </c>
      <c r="E86" s="3"/>
      <c r="F86" s="27">
        <v>439</v>
      </c>
      <c r="G86" s="3"/>
      <c r="H86" s="84">
        <v>0</v>
      </c>
      <c r="I86" s="3"/>
      <c r="J86" s="3">
        <v>439</v>
      </c>
    </row>
    <row r="87" spans="1:10" ht="18" customHeight="1">
      <c r="A87" s="24" t="s">
        <v>187</v>
      </c>
      <c r="B87" s="117"/>
      <c r="C87" s="117"/>
      <c r="D87" s="87">
        <f>SUM(D78:D86)</f>
        <v>-57894</v>
      </c>
      <c r="E87" s="88"/>
      <c r="F87" s="87">
        <f>SUM(F78:F86)</f>
        <v>-194274</v>
      </c>
      <c r="G87" s="88"/>
      <c r="H87" s="87">
        <f>SUM(H78:H86)</f>
        <v>-779</v>
      </c>
      <c r="I87" s="88"/>
      <c r="J87" s="87">
        <f>SUM(J78:J86)</f>
        <v>-102761</v>
      </c>
    </row>
    <row r="88" spans="1:10" ht="9" customHeight="1">
      <c r="A88" s="24"/>
      <c r="B88" s="158"/>
      <c r="C88" s="158"/>
      <c r="D88" s="95"/>
      <c r="E88" s="88"/>
      <c r="F88" s="95"/>
      <c r="G88" s="88"/>
      <c r="H88" s="95"/>
      <c r="I88" s="88"/>
      <c r="J88" s="95"/>
    </row>
    <row r="89" spans="1:10" ht="18" customHeight="1">
      <c r="A89" s="2" t="s">
        <v>258</v>
      </c>
      <c r="B89" s="117"/>
      <c r="C89" s="117"/>
      <c r="D89" s="11">
        <f>SUM(D61,D75,D87)</f>
        <v>-18921</v>
      </c>
      <c r="E89" s="11"/>
      <c r="F89" s="11">
        <f>SUM(F61,F75,F87)</f>
        <v>-173208</v>
      </c>
      <c r="G89" s="11"/>
      <c r="H89" s="11">
        <f>SUM(H61,H75,H87)</f>
        <v>-40984</v>
      </c>
      <c r="I89" s="11"/>
      <c r="J89" s="11">
        <f>SUM(J61,J75,J87)</f>
        <v>-220116</v>
      </c>
    </row>
    <row r="90" spans="1:10" ht="18" customHeight="1">
      <c r="A90" s="92" t="s">
        <v>83</v>
      </c>
      <c r="B90" s="119"/>
      <c r="C90" s="119"/>
      <c r="D90" s="3">
        <f>+BS!F11</f>
        <v>134522</v>
      </c>
      <c r="E90" s="3"/>
      <c r="F90" s="3">
        <v>363173</v>
      </c>
      <c r="G90" s="3"/>
      <c r="H90" s="3">
        <v>74343</v>
      </c>
      <c r="I90" s="3"/>
      <c r="J90" s="3">
        <v>315224</v>
      </c>
    </row>
    <row r="91" spans="1:10" ht="18" customHeight="1" thickBot="1">
      <c r="A91" s="2" t="s">
        <v>257</v>
      </c>
      <c r="B91" s="6"/>
      <c r="C91" s="117"/>
      <c r="D91" s="93">
        <f>SUM(D89:D90)</f>
        <v>115601</v>
      </c>
      <c r="E91" s="88"/>
      <c r="F91" s="93">
        <f>SUM(F89:F90)</f>
        <v>189965</v>
      </c>
      <c r="G91" s="88"/>
      <c r="H91" s="93">
        <f>SUM(H89:H90)</f>
        <v>33359</v>
      </c>
      <c r="I91" s="88"/>
      <c r="J91" s="93">
        <f>SUM(J89:J90)</f>
        <v>95108</v>
      </c>
    </row>
    <row r="92" spans="1:10" ht="18" customHeight="1" thickTop="1">
      <c r="A92" s="2"/>
      <c r="B92" s="119"/>
      <c r="C92" s="119"/>
      <c r="D92" s="94"/>
      <c r="E92" s="88"/>
      <c r="F92" s="94"/>
      <c r="G92" s="88"/>
      <c r="H92" s="95"/>
      <c r="I92" s="88"/>
      <c r="J92" s="95"/>
    </row>
    <row r="93" spans="1:10" ht="18" customHeight="1">
      <c r="D93" s="100">
        <f>D91-BS!D11</f>
        <v>0</v>
      </c>
      <c r="H93" s="100">
        <f>H91-BS!H11</f>
        <v>0</v>
      </c>
      <c r="J93" s="100"/>
    </row>
  </sheetData>
  <sheetProtection password="F7ED" sheet="1" objects="1" scenarios="1"/>
  <mergeCells count="18">
    <mergeCell ref="D50:F50"/>
    <mergeCell ref="H50:J50"/>
    <mergeCell ref="D51:F51"/>
    <mergeCell ref="H51:J51"/>
    <mergeCell ref="D4:F4"/>
    <mergeCell ref="H4:J4"/>
    <mergeCell ref="D6:F6"/>
    <mergeCell ref="H6:J6"/>
    <mergeCell ref="F9:H9"/>
    <mergeCell ref="D7:F7"/>
    <mergeCell ref="D5:F5"/>
    <mergeCell ref="H5:J5"/>
    <mergeCell ref="H7:J7"/>
    <mergeCell ref="D52:F52"/>
    <mergeCell ref="H52:J52"/>
    <mergeCell ref="D53:F53"/>
    <mergeCell ref="H53:J53"/>
    <mergeCell ref="F55:H55"/>
  </mergeCells>
  <pageMargins left="0.59055118110236227" right="0.19685039370078741" top="0.55118110236220474" bottom="0.70866141732283472" header="0.31496062992125984" footer="0.31496062992125984"/>
  <pageSetup paperSize="9" scale="85" firstPageNumber="14" fitToHeight="3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4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 (3M)</vt:lpstr>
      <vt:lpstr>PL (6M)</vt:lpstr>
      <vt:lpstr>CH Conso</vt:lpstr>
      <vt:lpstr>CH Separate</vt:lpstr>
      <vt:lpstr>CF</vt:lpstr>
      <vt:lpstr>BS!Print_Area</vt:lpstr>
      <vt:lpstr>CF!Print_Area</vt:lpstr>
      <vt:lpstr>'CH Conso'!Print_Area</vt:lpstr>
      <vt:lpstr>'CH Separate'!Print_Area</vt:lpstr>
      <vt:lpstr>'PL (3M)'!Print_Area</vt:lpstr>
      <vt:lpstr>'PL (6M)'!Print_Area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</dc:creator>
  <cp:lastModifiedBy>maliwan</cp:lastModifiedBy>
  <cp:lastPrinted>2020-10-02T06:50:06Z</cp:lastPrinted>
  <dcterms:created xsi:type="dcterms:W3CDTF">2020-03-12T03:26:02Z</dcterms:created>
  <dcterms:modified xsi:type="dcterms:W3CDTF">2020-10-02T06:51:14Z</dcterms:modified>
</cp:coreProperties>
</file>